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580"/>
  </bookViews>
  <sheets>
    <sheet name="Ilustr., komiks 2020-2" sheetId="1" r:id="rId1"/>
  </sheets>
  <calcPr calcId="145621"/>
</workbook>
</file>

<file path=xl/calcChain.xml><?xml version="1.0" encoding="utf-8"?>
<calcChain xmlns="http://schemas.openxmlformats.org/spreadsheetml/2006/main">
  <c r="X49" i="1" l="1"/>
  <c r="W49" i="1"/>
  <c r="F49" i="1"/>
  <c r="E49" i="1"/>
  <c r="V47" i="1"/>
  <c r="S47" i="1"/>
  <c r="R47" i="1"/>
  <c r="P47" i="1"/>
  <c r="V46" i="1"/>
  <c r="U46" i="1"/>
  <c r="T46" i="1"/>
  <c r="S46" i="1"/>
  <c r="R46" i="1"/>
  <c r="Q46" i="1"/>
  <c r="P46" i="1"/>
  <c r="V45" i="1"/>
  <c r="U45" i="1"/>
  <c r="T45" i="1"/>
  <c r="S45" i="1"/>
  <c r="R45" i="1"/>
  <c r="Q45" i="1"/>
  <c r="P45" i="1"/>
  <c r="V44" i="1"/>
  <c r="U44" i="1"/>
  <c r="S44" i="1"/>
  <c r="R44" i="1"/>
  <c r="Q44" i="1"/>
  <c r="P44" i="1"/>
  <c r="V43" i="1"/>
  <c r="U43" i="1"/>
  <c r="T43" i="1"/>
  <c r="S43" i="1"/>
  <c r="R43" i="1"/>
  <c r="Q43" i="1"/>
  <c r="P43" i="1"/>
  <c r="V42" i="1"/>
  <c r="U42" i="1"/>
  <c r="T42" i="1"/>
  <c r="S42" i="1"/>
  <c r="R42" i="1"/>
  <c r="Q42" i="1"/>
  <c r="P42" i="1"/>
  <c r="V41" i="1"/>
  <c r="U41" i="1"/>
  <c r="T41" i="1"/>
  <c r="S41" i="1"/>
  <c r="R41" i="1"/>
  <c r="Q41" i="1"/>
  <c r="P41" i="1"/>
  <c r="V40" i="1"/>
  <c r="U40" i="1"/>
  <c r="T40" i="1"/>
  <c r="S40" i="1"/>
  <c r="R40" i="1"/>
  <c r="Q40" i="1"/>
  <c r="P40" i="1"/>
  <c r="V39" i="1"/>
  <c r="U39" i="1"/>
  <c r="T39" i="1"/>
  <c r="S39" i="1"/>
  <c r="R39" i="1"/>
  <c r="Q39" i="1"/>
  <c r="P39" i="1"/>
  <c r="V38" i="1"/>
  <c r="U38" i="1"/>
  <c r="S38" i="1"/>
  <c r="R38" i="1"/>
  <c r="P38" i="1"/>
  <c r="V37" i="1"/>
  <c r="U37" i="1"/>
  <c r="S37" i="1"/>
  <c r="R37" i="1"/>
  <c r="P37" i="1"/>
  <c r="V36" i="1"/>
  <c r="U36" i="1"/>
  <c r="S36" i="1"/>
  <c r="R36" i="1"/>
  <c r="P36" i="1"/>
  <c r="V35" i="1"/>
  <c r="U35" i="1"/>
  <c r="S35" i="1"/>
  <c r="R35" i="1"/>
  <c r="Q35" i="1"/>
  <c r="P35" i="1"/>
  <c r="V34" i="1"/>
  <c r="U34" i="1"/>
  <c r="T34" i="1"/>
  <c r="S34" i="1"/>
  <c r="R34" i="1"/>
  <c r="Q34" i="1"/>
  <c r="P34" i="1"/>
  <c r="V33" i="1"/>
  <c r="U33" i="1"/>
  <c r="T33" i="1"/>
  <c r="S33" i="1"/>
  <c r="R33" i="1"/>
  <c r="Q33" i="1"/>
  <c r="P33" i="1"/>
  <c r="V32" i="1"/>
  <c r="U32" i="1"/>
  <c r="S32" i="1"/>
  <c r="R32" i="1"/>
  <c r="P32" i="1"/>
  <c r="V31" i="1"/>
  <c r="U31" i="1"/>
  <c r="T31" i="1"/>
  <c r="S31" i="1"/>
  <c r="R31" i="1"/>
  <c r="Q31" i="1"/>
  <c r="P31" i="1"/>
  <c r="V30" i="1"/>
  <c r="U30" i="1"/>
  <c r="S30" i="1"/>
  <c r="R30" i="1"/>
  <c r="P30" i="1"/>
  <c r="V29" i="1"/>
  <c r="T29" i="1"/>
  <c r="S29" i="1"/>
  <c r="R29" i="1"/>
  <c r="Q29" i="1"/>
  <c r="P29" i="1"/>
  <c r="V28" i="1"/>
  <c r="U28" i="1"/>
  <c r="T28" i="1"/>
  <c r="S28" i="1"/>
  <c r="R28" i="1"/>
  <c r="P28" i="1"/>
  <c r="V27" i="1"/>
  <c r="U27" i="1"/>
  <c r="S27" i="1"/>
  <c r="R27" i="1"/>
  <c r="P27" i="1"/>
  <c r="V26" i="1"/>
  <c r="U26" i="1"/>
  <c r="S26" i="1"/>
  <c r="R26" i="1"/>
  <c r="P26" i="1"/>
  <c r="V25" i="1"/>
  <c r="S25" i="1"/>
  <c r="Q25" i="1"/>
  <c r="P25" i="1"/>
  <c r="V24" i="1"/>
  <c r="U24" i="1"/>
  <c r="S24" i="1"/>
  <c r="R24" i="1"/>
  <c r="P24" i="1"/>
  <c r="V23" i="1"/>
  <c r="S23" i="1"/>
  <c r="P23" i="1"/>
  <c r="V22" i="1"/>
  <c r="U22" i="1"/>
  <c r="S22" i="1"/>
  <c r="R22" i="1"/>
  <c r="P22" i="1"/>
  <c r="V21" i="1"/>
  <c r="U21" i="1"/>
  <c r="S21" i="1"/>
  <c r="R21" i="1"/>
  <c r="Q21" i="1"/>
  <c r="P21" i="1"/>
  <c r="V20" i="1"/>
  <c r="U20" i="1"/>
  <c r="S20" i="1"/>
  <c r="R20" i="1"/>
  <c r="Q20" i="1"/>
  <c r="P20" i="1"/>
  <c r="V19" i="1"/>
  <c r="U19" i="1"/>
  <c r="T19" i="1"/>
  <c r="S19" i="1"/>
  <c r="R19" i="1"/>
  <c r="Q19" i="1"/>
  <c r="P19" i="1"/>
  <c r="V18" i="1"/>
  <c r="U18" i="1"/>
  <c r="T18" i="1"/>
  <c r="S18" i="1"/>
  <c r="R18" i="1"/>
  <c r="Q18" i="1"/>
  <c r="P18" i="1"/>
  <c r="V17" i="1"/>
  <c r="U17" i="1"/>
  <c r="T17" i="1"/>
  <c r="S17" i="1"/>
  <c r="R17" i="1"/>
  <c r="Q17" i="1"/>
  <c r="P17" i="1"/>
  <c r="V16" i="1"/>
  <c r="T16" i="1"/>
  <c r="S16" i="1"/>
  <c r="R16" i="1"/>
  <c r="Q16" i="1"/>
  <c r="P16" i="1"/>
  <c r="V15" i="1"/>
  <c r="U15" i="1"/>
  <c r="S15" i="1"/>
  <c r="R15" i="1"/>
  <c r="Q15" i="1"/>
  <c r="P15" i="1"/>
  <c r="V14" i="1"/>
  <c r="U14" i="1"/>
  <c r="S14" i="1"/>
  <c r="R14" i="1"/>
  <c r="Q14" i="1"/>
  <c r="P14" i="1"/>
  <c r="T13" i="1"/>
  <c r="S13" i="1"/>
  <c r="R13" i="1"/>
  <c r="Q13" i="1"/>
  <c r="P13" i="1"/>
  <c r="V12" i="1"/>
  <c r="U12" i="1"/>
  <c r="T12" i="1"/>
  <c r="S12" i="1"/>
  <c r="R12" i="1"/>
  <c r="Q12" i="1"/>
  <c r="P12" i="1"/>
  <c r="V11" i="1"/>
  <c r="S11" i="1"/>
  <c r="P11" i="1"/>
  <c r="V10" i="1"/>
  <c r="U10" i="1"/>
  <c r="T10" i="1"/>
  <c r="S10" i="1"/>
  <c r="R10" i="1"/>
  <c r="Q10" i="1"/>
  <c r="P10" i="1"/>
  <c r="V9" i="1"/>
  <c r="U9" i="1"/>
  <c r="T9" i="1"/>
  <c r="S9" i="1"/>
  <c r="R9" i="1"/>
  <c r="Q9" i="1"/>
  <c r="P9" i="1"/>
  <c r="V8" i="1"/>
  <c r="U8" i="1"/>
  <c r="T8" i="1"/>
  <c r="S8" i="1"/>
  <c r="R8" i="1"/>
  <c r="Q8" i="1"/>
  <c r="P8" i="1"/>
  <c r="V7" i="1"/>
  <c r="U7" i="1"/>
  <c r="T7" i="1"/>
  <c r="S7" i="1"/>
  <c r="R7" i="1"/>
  <c r="Q7" i="1"/>
  <c r="P7" i="1"/>
  <c r="V6" i="1"/>
  <c r="U6" i="1"/>
  <c r="T6" i="1"/>
  <c r="S6" i="1"/>
  <c r="R6" i="1"/>
  <c r="Q6" i="1"/>
  <c r="P6" i="1"/>
  <c r="V5" i="1"/>
  <c r="U5" i="1"/>
  <c r="T5" i="1"/>
  <c r="S5" i="1"/>
  <c r="R5" i="1"/>
  <c r="Q5" i="1"/>
  <c r="P5" i="1"/>
  <c r="V4" i="1"/>
  <c r="U4" i="1"/>
  <c r="T4" i="1"/>
  <c r="S4" i="1"/>
  <c r="R4" i="1"/>
  <c r="Q4" i="1"/>
  <c r="P4" i="1"/>
  <c r="V3" i="1"/>
  <c r="U3" i="1"/>
  <c r="T3" i="1"/>
  <c r="S3" i="1"/>
  <c r="R3" i="1"/>
  <c r="Q3" i="1"/>
  <c r="P3" i="1"/>
</calcChain>
</file>

<file path=xl/sharedStrings.xml><?xml version="1.0" encoding="utf-8"?>
<sst xmlns="http://schemas.openxmlformats.org/spreadsheetml/2006/main" count="227" uniqueCount="163">
  <si>
    <t>2. výěbrové dotační řízení - ILUSTROVANÝ TVORBA PRO DĚTI A MLÁDEŽ; KOMIKS</t>
  </si>
  <si>
    <t>POŽADAVEK DOTACE</t>
  </si>
  <si>
    <t>80 % požadavku</t>
  </si>
  <si>
    <t>90 % požadavku</t>
  </si>
  <si>
    <t>NÁVRH DOTACE</t>
  </si>
  <si>
    <t>KOMENTÁŘ</t>
  </si>
  <si>
    <t>Vydavatel</t>
  </si>
  <si>
    <t>Autor a název</t>
  </si>
  <si>
    <t>Ilustrace</t>
  </si>
  <si>
    <t>Celkem</t>
  </si>
  <si>
    <t>HODNOCENÍ</t>
  </si>
  <si>
    <t>Body</t>
  </si>
  <si>
    <t>Baobab&amp;GplusG s.r.o.</t>
  </si>
  <si>
    <t>Tereza Horváthová: My dva z B.</t>
  </si>
  <si>
    <t>Juraj Horváth</t>
  </si>
  <si>
    <t>A</t>
  </si>
  <si>
    <t>Albatros Media a.s.</t>
  </si>
  <si>
    <t>Kolektiv autorů: Ledabylo slov. Mluvnička české poezie pro děti 19. a 20. století</t>
  </si>
  <si>
    <t>Miloš Kopták</t>
  </si>
  <si>
    <t>B</t>
  </si>
  <si>
    <t>Běžíliška /František Havlůj</t>
  </si>
  <si>
    <t>Radek Malý: Rozára a Černý Petr</t>
  </si>
  <si>
    <t>Eva Horská</t>
  </si>
  <si>
    <t xml:space="preserve">Kolektiv autorů: Děsy běsi krváčky. Strachybuch české poezie pro děti 19. a 20. století </t>
  </si>
  <si>
    <t>Alžběta Skálová</t>
  </si>
  <si>
    <t>Magdalena Rutová: Octopus Pictus</t>
  </si>
  <si>
    <t>Magdalena Rutová</t>
  </si>
  <si>
    <t>Běžíliška / František Havlůj</t>
  </si>
  <si>
    <t>Robin Král: Zvířecí párečky</t>
  </si>
  <si>
    <t>Andrea Tachezy</t>
  </si>
  <si>
    <t>Ing. Ivana Pecháčková - Meander</t>
  </si>
  <si>
    <t>Daniela Fischerová: Vúdúlínek</t>
  </si>
  <si>
    <t>Jakub Kouřil</t>
  </si>
  <si>
    <t>ARGO spol. s r.o.</t>
  </si>
  <si>
    <t>Marka Míková: Kabát a kabelka</t>
  </si>
  <si>
    <t>Galina Miklínová</t>
  </si>
  <si>
    <t>Pasparta Publishing, s. r. o.</t>
  </si>
  <si>
    <t>Ester Stará, Jana Draberová: Velká kniha pocitů</t>
  </si>
  <si>
    <t>Milan Starý</t>
  </si>
  <si>
    <t>Petr Stančík: Jezevec Chrujda krotí kůrovce</t>
  </si>
  <si>
    <t>Lucie Dvořáková</t>
  </si>
  <si>
    <t>Michaela Kukovičová: Domek</t>
  </si>
  <si>
    <t>M. Kukovičová</t>
  </si>
  <si>
    <t>Tereza Verecká: Stropopodní žuchbuchy</t>
  </si>
  <si>
    <t>Mikuláš Podprocký</t>
  </si>
  <si>
    <t>Petr Nikl: Hudebníček</t>
  </si>
  <si>
    <t>Miroslav Černý</t>
  </si>
  <si>
    <t>B-C</t>
  </si>
  <si>
    <t>Nakladatelství Práh s.r.o.</t>
  </si>
  <si>
    <t>Alena Ježková; Ruce houslisty</t>
  </si>
  <si>
    <t>Vítězslav Nezval: Dívám se na svět kukátkem</t>
  </si>
  <si>
    <t>Nikola Logosová</t>
  </si>
  <si>
    <t>doc. Ing. Václav Dvořák</t>
  </si>
  <si>
    <t>Václav Dvořák - Já, Finis</t>
  </si>
  <si>
    <t>Jakub Cenkl</t>
  </si>
  <si>
    <t>HOST - vydavatelství, s.r.o.</t>
  </si>
  <si>
    <t>Zbyněk Černík: Velká dobrodružství medvěda Nedvěda a medvídka Mišky</t>
  </si>
  <si>
    <t xml:space="preserve">Kateřina Hikadová </t>
  </si>
  <si>
    <t>Albatros Media a.s./ Vyšehrad</t>
  </si>
  <si>
    <t>Renáta Fučíková: Čechov &amp;</t>
  </si>
  <si>
    <t>Renáta Fučíková</t>
  </si>
  <si>
    <t>Jakub Hlaváček</t>
  </si>
  <si>
    <t>Václav Vokolek: Aby se holky nebály…</t>
  </si>
  <si>
    <t xml:space="preserve">Text nepostrádá vtip a napětí, bohužel nelze jej podpořit kvůli ilustracím. Přiložená obálka svědčí o nepochopení výtvarné koncepce knihy. </t>
  </si>
  <si>
    <t>Veronika Palečková</t>
  </si>
  <si>
    <t>Jan Skácel: Oříšky pro černého papouška, Chyba broskví</t>
  </si>
  <si>
    <t>vyřazeno</t>
  </si>
  <si>
    <t>2. vydání publikace (reedice z r. 2013)</t>
  </si>
  <si>
    <t>65. pole / T. Brandejs</t>
  </si>
  <si>
    <t>Zuzana Noviková, Andrej Novik – Všeobecná deklarace lidských práv v příbězích, pbrazech a rozhovorech</t>
  </si>
  <si>
    <t>N. Logosová, A. Stročková, P. J. Stibitzová atd.</t>
  </si>
  <si>
    <t>?0</t>
  </si>
  <si>
    <t>Doporu
čeno
odložit</t>
  </si>
  <si>
    <t>Náročný projekt vyžadující přesvědčivé 
a lépe promyšlené zpracování</t>
  </si>
  <si>
    <t xml:space="preserve">Irena Hejdová: Nedráždi bráchu bosou nohou </t>
  </si>
  <si>
    <t xml:space="preserve">Zuzana Čupová </t>
  </si>
  <si>
    <t>Martin Vopěnka; Sofinka a záhadné zvířátko</t>
  </si>
  <si>
    <t>A. F. Holasová</t>
  </si>
  <si>
    <t>MUDr. Stanislav Juhaňák</t>
  </si>
  <si>
    <t>Tomáš Vondrovic - Svatý František, bratr Tělo a sestra Píseň</t>
  </si>
  <si>
    <t>Markéta Vydrová</t>
  </si>
  <si>
    <t>Mi:Lu Publishing, s.r.o.</t>
  </si>
  <si>
    <t>Tomáš Řízek  EZOP - Ezopovy bajky</t>
  </si>
  <si>
    <t>Tomáš Řízek</t>
  </si>
  <si>
    <t>D</t>
  </si>
  <si>
    <t>Z jediné přiložené ukázky nelze vyčíst, čím je navrhované zpracování ezopských bajek originální, čím rozvíjí a obohacuje tradici zpracování bajek, jak stojí v anotaci. Výtvarné pojetí není příliš invenční, nenabízí vlastní autorský pohled na mnohokrát zpracované látky.</t>
  </si>
  <si>
    <t>Nakladateství Slovart, s. r. o.</t>
  </si>
  <si>
    <t>Miloš Anděra - Mláďata</t>
  </si>
  <si>
    <t>Michal Sušina</t>
  </si>
  <si>
    <t>vyř.</t>
  </si>
  <si>
    <t xml:space="preserve">Je přiložena pouze jediná ukázka dvoustrany, která je zahlcena množstvím ilustrací a informací. </t>
  </si>
  <si>
    <t>Větrné mlýny s.r.o.</t>
  </si>
  <si>
    <t>Hana Roguljič - Joach a Keesh</t>
  </si>
  <si>
    <t>Jiří Zimčík</t>
  </si>
  <si>
    <t>Books &amp; Pipes, z.ú.</t>
  </si>
  <si>
    <t>Jan Karafiát - Broučci a jiné pohádky</t>
  </si>
  <si>
    <t>Tereza Konupčíková</t>
  </si>
  <si>
    <t>Klasické dílo Jana Karafiáta jistě patří do dětské knihovny, ale na českém trhu rozhodně nechybí, kromě vydání s nejznámějšími Trnkovými ilustracemi je na trhu řada verzí od dalších ilustrátorů (Sekora, Baránková). Pokud mají být ilustrace Terezy Konupčíkové důvodem k udělení grantu tomuto dalšímu vydání, je to málo. Obrázky působí nenápaditě a toporně, k čemuž přispívá i mechanické zacházení s digitálními nástroji.</t>
  </si>
  <si>
    <t>Miroslav Tiefenbach</t>
  </si>
  <si>
    <t>Milan Valenta: Ukradené pověsti</t>
  </si>
  <si>
    <t>Petr Válek</t>
  </si>
  <si>
    <t>C</t>
  </si>
  <si>
    <t>regionální projekt mimo oblast podpory z rozpočtu MK</t>
  </si>
  <si>
    <t>Jan Sovák - Expedice badatele Věnceslava Brábka do silurských moří</t>
  </si>
  <si>
    <t>Jan Sovák</t>
  </si>
  <si>
    <t xml:space="preserve">Literárně tento titul představuje průměr objevitelsko-dobrodružné literatury. Ilustrace jsou fádní, jejich digitální zpracování ještě více zdůrazňuje tento nedostatek. Kvalita navíc kolísá  a tím podporuje pocit příliš rychle zpracovaného projektu zaměřeného na komerční mainstreamový čtenářský segment.  </t>
  </si>
  <si>
    <t>Cattacan, s.r.o.</t>
  </si>
  <si>
    <t>Krýslová Michaela: Hele, řekni to!</t>
  </si>
  <si>
    <t>Chroustová Jana</t>
  </si>
  <si>
    <t>Kniha předkládá závažné téma banálním způsobem. Spíše než o zjednodušení vycházející vstříc dětskému recipientovi se jedná o málo uměleckou a prvoplánově didaktizující ilustraci společenského problému.</t>
  </si>
  <si>
    <t>Pavla Šebková</t>
  </si>
  <si>
    <t>Pavla Šebková /  Něco vymyslíme, Jonáši!</t>
  </si>
  <si>
    <t xml:space="preserve">Texty mají emotivní náboj, ale celkově je tento didakticky zaměřený projekt shozen diletantskými ilustracemi. </t>
  </si>
  <si>
    <t>Barrister &amp; Principal, 
s. r. o.</t>
  </si>
  <si>
    <t>Vlasta Žáčková: Všudybylova dobrodružství</t>
  </si>
  <si>
    <t>Bohdan Lukáš</t>
  </si>
  <si>
    <t xml:space="preserve">Ilustrace je více než problematická, vypadá jako dílo někoho, kdo má s ilustrací i kresbou jen povrchní zkušenosti. A i přes zřejmou snahu a pečlivost působí toporně a nepřesvědčivě. </t>
  </si>
  <si>
    <t>Grada Publishing, a.s.</t>
  </si>
  <si>
    <t>Iva Hoňková: Plnou parou do pohádky</t>
  </si>
  <si>
    <t>Iva Hoňková</t>
  </si>
  <si>
    <t>Diletantský "technicko-historicko-pohádkovo-edukativní text", doprovázený podbízivými ilustracemi za hranicí vkusu, má komerční charakter (ke knize je plánována rovněž 3D vystřihovánka). Navíc jde o knihu se zjevnou vazbou na region (kniha vychází k 140. výročí založení lokálkové trati Suchdol nad Odrou-N.Jičín).</t>
  </si>
  <si>
    <t>Pavla Šebková /  Pět úkolů pro Rudolfa</t>
  </si>
  <si>
    <t>Příběh sám má jisté etické poslání, nicméně se vyznačuje schematickým způsobem vyprávění. Problematický je zejména ilustrační doprovod, je diletantský bez poznání perspektivy kresby.</t>
  </si>
  <si>
    <t>Gabriela Pechanová</t>
  </si>
  <si>
    <t>Gabriela Pechanová. Poslové budoucnosti</t>
  </si>
  <si>
    <t>Anna Hupcejová</t>
  </si>
  <si>
    <t xml:space="preserve">Text nabízí obvyklý příběh sci-fi se zápletkou časové záměny. Bohužel ilustrace jsou neumětelské, podbízivé, postrádající jakoukoliv originalitu. </t>
  </si>
  <si>
    <t>Karel Čapek: R.U.R.</t>
  </si>
  <si>
    <t xml:space="preserve">Kateřina Čupová </t>
  </si>
  <si>
    <t>Daniela Fischerová: Ohňový mužíček Pinďula Panďula</t>
  </si>
  <si>
    <t>Joachim Dvořák</t>
  </si>
  <si>
    <t>Monika Baudišová: BEZDĚTNÁ</t>
  </si>
  <si>
    <t>Jaromír Plachý: Básně z dásně</t>
  </si>
  <si>
    <t>Jaromír Plachý</t>
  </si>
  <si>
    <t xml:space="preserve">Michal Šanda: Rukulíbám </t>
  </si>
  <si>
    <t>Nikola Hoření</t>
  </si>
  <si>
    <t>Není komiks, žadatelem chybně zařazený projekt; v ilustrované tvorbě pro děti a mládež nadlimitní žádost</t>
  </si>
  <si>
    <t>Ing. Vít Houška</t>
  </si>
  <si>
    <t>Kasia Kordylewska, Roman Žižlavský, Silvia Belis: Vlčí holka</t>
  </si>
  <si>
    <t>Silvia Belis</t>
  </si>
  <si>
    <t>Provoz Hlubina z.s.</t>
  </si>
  <si>
    <t>Anna Ročková – V sobotu se obejmeme</t>
  </si>
  <si>
    <t>Anna Ročková</t>
  </si>
  <si>
    <t xml:space="preserve">
</t>
  </si>
  <si>
    <t>Karolina Voňková</t>
  </si>
  <si>
    <t>Klára Vlasáková a Juliána Chomová – Spiritistky</t>
  </si>
  <si>
    <t>Juliána Chomová</t>
  </si>
  <si>
    <t>Tomáš Řízek   " HUGO a MÍNA"</t>
  </si>
  <si>
    <t>Nevyvážené čtyřpanelové stripy cyklu Hugo a Mína nenabízejí ani silné nápady, ani výrazné vizuální podněty. Banální a výtvarně nezajímavé epizody neutáhnou formu knižního souboru a nepřináší tedy přidanou hodnotu, kterou by MK mělo podpořit.</t>
  </si>
  <si>
    <t>Karel Kerlický / Kant</t>
  </si>
  <si>
    <t>Eva Heyd, I já jsem se toulal ulicemi Manhattanu</t>
  </si>
  <si>
    <t>Jan Trkal, Eva Heyd</t>
  </si>
  <si>
    <t>Vyřazené projekty</t>
  </si>
  <si>
    <t>Alena Janečková</t>
  </si>
  <si>
    <t>Neúplná a zmatečná žádost</t>
  </si>
  <si>
    <r>
      <t xml:space="preserve">               Hodnotící kritéria</t>
    </r>
    <r>
      <rPr>
        <sz val="12"/>
        <color rgb="FF1F497D"/>
        <rFont val="Calibri"/>
        <family val="2"/>
        <charset val="238"/>
      </rPr>
      <t> :     </t>
    </r>
  </si>
  <si>
    <r>
      <rPr>
        <b/>
        <sz val="11"/>
        <color theme="1"/>
        <rFont val="Times New Roman"/>
        <family val="1"/>
        <charset val="238"/>
      </rPr>
      <t xml:space="preserve">     1.     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přínos pro obor (umělecká kvalita díla, kvalita překladu, zajímavý či náročný ediční počin, součást vydávaných spisů apod.)          50 %</t>
    </r>
    <r>
      <rPr>
        <b/>
        <sz val="11"/>
        <color rgb="FF1F497D"/>
        <rFont val="Calibri"/>
        <family val="2"/>
        <charset val="238"/>
        <scheme val="minor"/>
      </rPr>
      <t xml:space="preserve">                                      </t>
    </r>
  </si>
  <si>
    <t xml:space="preserve">2.       naplnění daného dotačního okruhu a záběr působnosti z geografického hlediska (požadavek nadregionálního </t>
  </si>
  <si>
    <t xml:space="preserve">                 významu projektu); přínos projektu z hlediska zachování a rozvíjení umělecké různorodosti                                                                         10 %       </t>
  </si>
  <si>
    <t xml:space="preserve">3.        obsahové a formální zpracování projektu (jasná formulace obsahu a cíle, konkrétní realizační plán, personální zajištění, </t>
  </si>
  <si>
    <r>
      <t xml:space="preserve">                 časový harmonogram projektu, dostatečné podklady k posouzení projektu, reálnost realizace  projektu)                                        </t>
    </r>
    <r>
      <rPr>
        <b/>
        <sz val="11"/>
        <color rgb="FF1F497D"/>
        <rFont val="Calibri"/>
        <family val="2"/>
        <charset val="238"/>
        <scheme val="minor"/>
      </rPr>
      <t xml:space="preserve">       </t>
    </r>
    <r>
      <rPr>
        <b/>
        <sz val="11"/>
        <color theme="1"/>
        <rFont val="Calibri"/>
        <family val="2"/>
        <charset val="238"/>
        <scheme val="minor"/>
      </rPr>
      <t>10 %</t>
    </r>
  </si>
  <si>
    <t xml:space="preserve">4.       ekonomické ukazatele, přiměřenost nákladů a požadavku na dotaci, zajištění příjmů event. vícezdrojového financování, </t>
  </si>
  <si>
    <r>
      <t xml:space="preserve">                posouzení prodejnosti titulu do 1 roku od vydání                                                                                                                                   </t>
    </r>
    <r>
      <rPr>
        <b/>
        <sz val="11"/>
        <color rgb="FF1F497D"/>
        <rFont val="Calibri"/>
        <family val="2"/>
        <charset val="238"/>
        <scheme val="minor"/>
      </rPr>
      <t xml:space="preserve">                             </t>
    </r>
    <r>
      <rPr>
        <b/>
        <sz val="11"/>
        <color theme="1"/>
        <rFont val="Calibri"/>
        <family val="2"/>
        <charset val="238"/>
        <scheme val="minor"/>
      </rPr>
      <t>30 %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</si>
</sst>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Kč&quot;;\-#,##0.00\ &quot;Kč&quot;"/>
    <numFmt numFmtId="164" formatCode="[$-405]General"/>
    <numFmt numFmtId="165" formatCode="#,##0_ ;\-#,##0\ "/>
    <numFmt numFmtId="166" formatCode="#,##0.00&quot; &quot;[$Kč-405];[Red]&quot;-&quot;#,##0.00&quot; &quot;[$Kč-405]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rgb="FF1F497D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1F497D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i/>
      <u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4" fillId="0" borderId="0"/>
    <xf numFmtId="164" fontId="4" fillId="0" borderId="0"/>
    <xf numFmtId="0" fontId="13" fillId="0" borderId="0"/>
    <xf numFmtId="0" fontId="14" fillId="0" borderId="0">
      <alignment horizontal="center"/>
    </xf>
    <xf numFmtId="0" fontId="14" fillId="0" borderId="0">
      <alignment horizontal="center" textRotation="90"/>
    </xf>
    <xf numFmtId="0" fontId="15" fillId="0" borderId="0"/>
    <xf numFmtId="0" fontId="16" fillId="0" borderId="0"/>
    <xf numFmtId="0" fontId="17" fillId="0" borderId="0"/>
    <xf numFmtId="166" fontId="17" fillId="0" borderId="0"/>
  </cellStyleXfs>
  <cellXfs count="18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0" fillId="2" borderId="5" xfId="0" applyNumberForma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2" borderId="14" xfId="0" applyFill="1" applyBorder="1" applyAlignment="1">
      <alignment horizontal="center"/>
    </xf>
    <xf numFmtId="0" fontId="0" fillId="0" borderId="15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0" fillId="0" borderId="14" xfId="0" applyBorder="1" applyAlignment="1">
      <alignment wrapText="1"/>
    </xf>
    <xf numFmtId="3" fontId="1" fillId="2" borderId="16" xfId="0" applyNumberFormat="1" applyFont="1" applyFill="1" applyBorder="1"/>
    <xf numFmtId="3" fontId="0" fillId="0" borderId="14" xfId="0" applyNumberFormat="1" applyFill="1" applyBorder="1"/>
    <xf numFmtId="0" fontId="0" fillId="0" borderId="14" xfId="0" applyBorder="1" applyAlignment="1">
      <alignment horizontal="right"/>
    </xf>
    <xf numFmtId="164" fontId="4" fillId="0" borderId="14" xfId="1" applyBorder="1"/>
    <xf numFmtId="0" fontId="0" fillId="0" borderId="14" xfId="0" applyBorder="1"/>
    <xf numFmtId="0" fontId="0" fillId="0" borderId="17" xfId="0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3" fontId="1" fillId="3" borderId="14" xfId="0" applyNumberFormat="1" applyFont="1" applyFill="1" applyBorder="1" applyAlignment="1">
      <alignment horizontal="right" wrapText="1"/>
    </xf>
    <xf numFmtId="3" fontId="0" fillId="0" borderId="14" xfId="0" applyNumberFormat="1" applyBorder="1" applyAlignment="1">
      <alignment horizontal="right" wrapText="1"/>
    </xf>
    <xf numFmtId="3" fontId="1" fillId="2" borderId="19" xfId="0" applyNumberFormat="1" applyFont="1" applyFill="1" applyBorder="1" applyAlignment="1">
      <alignment wrapText="1"/>
    </xf>
    <xf numFmtId="3" fontId="1" fillId="2" borderId="14" xfId="0" applyNumberFormat="1" applyFont="1" applyFill="1" applyBorder="1" applyAlignment="1">
      <alignment wrapText="1"/>
    </xf>
    <xf numFmtId="3" fontId="1" fillId="3" borderId="17" xfId="0" applyNumberFormat="1" applyFont="1" applyFill="1" applyBorder="1" applyAlignment="1">
      <alignment wrapText="1"/>
    </xf>
    <xf numFmtId="0" fontId="0" fillId="3" borderId="14" xfId="0" applyFill="1" applyBorder="1" applyAlignment="1">
      <alignment wrapText="1"/>
    </xf>
    <xf numFmtId="0" fontId="0" fillId="2" borderId="0" xfId="0" applyFill="1"/>
    <xf numFmtId="0" fontId="0" fillId="2" borderId="20" xfId="0" applyFill="1" applyBorder="1" applyAlignment="1">
      <alignment horizontal="center"/>
    </xf>
    <xf numFmtId="0" fontId="0" fillId="0" borderId="21" xfId="0" applyFill="1" applyBorder="1" applyAlignment="1">
      <alignment wrapText="1"/>
    </xf>
    <xf numFmtId="0" fontId="0" fillId="2" borderId="20" xfId="0" applyFill="1" applyBorder="1" applyAlignment="1">
      <alignment wrapText="1"/>
    </xf>
    <xf numFmtId="0" fontId="0" fillId="0" borderId="20" xfId="0" applyBorder="1" applyAlignment="1">
      <alignment wrapText="1"/>
    </xf>
    <xf numFmtId="3" fontId="1" fillId="2" borderId="22" xfId="0" applyNumberFormat="1" applyFont="1" applyFill="1" applyBorder="1"/>
    <xf numFmtId="3" fontId="0" fillId="0" borderId="20" xfId="0" applyNumberFormat="1" applyFill="1" applyBorder="1"/>
    <xf numFmtId="0" fontId="0" fillId="0" borderId="20" xfId="0" applyBorder="1" applyAlignment="1">
      <alignment horizontal="right"/>
    </xf>
    <xf numFmtId="164" fontId="4" fillId="0" borderId="20" xfId="1" applyBorder="1"/>
    <xf numFmtId="0" fontId="0" fillId="0" borderId="20" xfId="0" applyBorder="1"/>
    <xf numFmtId="0" fontId="0" fillId="0" borderId="23" xfId="0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3" fontId="1" fillId="3" borderId="20" xfId="0" applyNumberFormat="1" applyFont="1" applyFill="1" applyBorder="1" applyAlignment="1">
      <alignment horizontal="right" wrapText="1"/>
    </xf>
    <xf numFmtId="3" fontId="0" fillId="3" borderId="20" xfId="0" applyNumberFormat="1" applyFill="1" applyBorder="1" applyAlignment="1">
      <alignment horizontal="right" wrapText="1"/>
    </xf>
    <xf numFmtId="3" fontId="0" fillId="0" borderId="20" xfId="0" applyNumberFormat="1" applyBorder="1" applyAlignment="1">
      <alignment horizontal="right" wrapText="1"/>
    </xf>
    <xf numFmtId="3" fontId="1" fillId="2" borderId="25" xfId="0" applyNumberFormat="1" applyFont="1" applyFill="1" applyBorder="1" applyAlignment="1">
      <alignment wrapText="1"/>
    </xf>
    <xf numFmtId="3" fontId="1" fillId="3" borderId="20" xfId="0" applyNumberFormat="1" applyFont="1" applyFill="1" applyBorder="1" applyAlignment="1">
      <alignment wrapText="1"/>
    </xf>
    <xf numFmtId="3" fontId="1" fillId="3" borderId="23" xfId="0" applyNumberFormat="1" applyFont="1" applyFill="1" applyBorder="1" applyAlignment="1">
      <alignment wrapText="1"/>
    </xf>
    <xf numFmtId="0" fontId="0" fillId="3" borderId="20" xfId="0" applyFill="1" applyBorder="1" applyAlignment="1">
      <alignment wrapText="1"/>
    </xf>
    <xf numFmtId="3" fontId="1" fillId="2" borderId="20" xfId="0" applyNumberFormat="1" applyFont="1" applyFill="1" applyBorder="1" applyAlignment="1">
      <alignment wrapText="1"/>
    </xf>
    <xf numFmtId="3" fontId="1" fillId="2" borderId="23" xfId="0" applyNumberFormat="1" applyFont="1" applyFill="1" applyBorder="1" applyAlignment="1">
      <alignment wrapText="1"/>
    </xf>
    <xf numFmtId="165" fontId="0" fillId="0" borderId="20" xfId="0" applyNumberFormat="1" applyBorder="1" applyAlignment="1">
      <alignment horizontal="right"/>
    </xf>
    <xf numFmtId="0" fontId="0" fillId="0" borderId="20" xfId="0" applyNumberFormat="1" applyBorder="1"/>
    <xf numFmtId="1" fontId="0" fillId="0" borderId="20" xfId="0" applyNumberFormat="1" applyBorder="1"/>
    <xf numFmtId="7" fontId="0" fillId="0" borderId="23" xfId="0" applyNumberFormat="1" applyBorder="1" applyAlignment="1">
      <alignment horizontal="center"/>
    </xf>
    <xf numFmtId="0" fontId="5" fillId="2" borderId="20" xfId="0" applyFont="1" applyFill="1" applyBorder="1" applyAlignment="1">
      <alignment wrapText="1"/>
    </xf>
    <xf numFmtId="3" fontId="6" fillId="2" borderId="25" xfId="0" applyNumberFormat="1" applyFont="1" applyFill="1" applyBorder="1" applyAlignment="1">
      <alignment wrapText="1"/>
    </xf>
    <xf numFmtId="3" fontId="6" fillId="2" borderId="20" xfId="0" applyNumberFormat="1" applyFont="1" applyFill="1" applyBorder="1" applyAlignment="1">
      <alignment wrapText="1"/>
    </xf>
    <xf numFmtId="3" fontId="6" fillId="3" borderId="23" xfId="0" applyNumberFormat="1" applyFont="1" applyFill="1" applyBorder="1" applyAlignment="1">
      <alignment wrapText="1"/>
    </xf>
    <xf numFmtId="0" fontId="5" fillId="3" borderId="20" xfId="0" applyFont="1" applyFill="1" applyBorder="1" applyAlignment="1">
      <alignment wrapText="1"/>
    </xf>
    <xf numFmtId="3" fontId="6" fillId="2" borderId="22" xfId="0" applyNumberFormat="1" applyFont="1" applyFill="1" applyBorder="1"/>
    <xf numFmtId="3" fontId="5" fillId="0" borderId="20" xfId="0" applyNumberFormat="1" applyFont="1" applyFill="1" applyBorder="1"/>
    <xf numFmtId="0" fontId="7" fillId="3" borderId="20" xfId="0" applyFont="1" applyFill="1" applyBorder="1" applyAlignment="1">
      <alignment wrapText="1"/>
    </xf>
    <xf numFmtId="0" fontId="0" fillId="2" borderId="0" xfId="0" applyFont="1" applyFill="1"/>
    <xf numFmtId="0" fontId="0" fillId="0" borderId="0" xfId="0" applyFont="1"/>
    <xf numFmtId="0" fontId="0" fillId="2" borderId="26" xfId="0" applyFill="1" applyBorder="1" applyAlignment="1">
      <alignment horizontal="center"/>
    </xf>
    <xf numFmtId="0" fontId="0" fillId="0" borderId="27" xfId="0" applyFill="1" applyBorder="1" applyAlignment="1">
      <alignment wrapText="1"/>
    </xf>
    <xf numFmtId="0" fontId="0" fillId="2" borderId="26" xfId="0" applyFill="1" applyBorder="1" applyAlignment="1">
      <alignment wrapText="1"/>
    </xf>
    <xf numFmtId="0" fontId="0" fillId="0" borderId="26" xfId="0" applyBorder="1" applyAlignment="1">
      <alignment wrapText="1"/>
    </xf>
    <xf numFmtId="3" fontId="1" fillId="2" borderId="28" xfId="0" applyNumberFormat="1" applyFont="1" applyFill="1" applyBorder="1"/>
    <xf numFmtId="3" fontId="0" fillId="0" borderId="26" xfId="0" applyNumberFormat="1" applyFill="1" applyBorder="1"/>
    <xf numFmtId="0" fontId="0" fillId="0" borderId="26" xfId="0" applyBorder="1" applyAlignment="1">
      <alignment horizontal="right"/>
    </xf>
    <xf numFmtId="164" fontId="4" fillId="0" borderId="26" xfId="1" applyBorder="1"/>
    <xf numFmtId="0" fontId="0" fillId="0" borderId="26" xfId="0" applyBorder="1"/>
    <xf numFmtId="0" fontId="0" fillId="0" borderId="29" xfId="0" applyBorder="1" applyAlignment="1">
      <alignment horizontal="center"/>
    </xf>
    <xf numFmtId="1" fontId="1" fillId="2" borderId="30" xfId="0" applyNumberFormat="1" applyFont="1" applyFill="1" applyBorder="1" applyAlignment="1">
      <alignment horizontal="center"/>
    </xf>
    <xf numFmtId="3" fontId="1" fillId="3" borderId="26" xfId="0" applyNumberFormat="1" applyFont="1" applyFill="1" applyBorder="1" applyAlignment="1">
      <alignment horizontal="right" wrapText="1"/>
    </xf>
    <xf numFmtId="3" fontId="0" fillId="0" borderId="26" xfId="0" applyNumberFormat="1" applyBorder="1" applyAlignment="1">
      <alignment horizontal="right" wrapText="1"/>
    </xf>
    <xf numFmtId="3" fontId="6" fillId="2" borderId="31" xfId="0" applyNumberFormat="1" applyFont="1" applyFill="1" applyBorder="1" applyAlignment="1">
      <alignment wrapText="1"/>
    </xf>
    <xf numFmtId="3" fontId="1" fillId="3" borderId="26" xfId="0" applyNumberFormat="1" applyFont="1" applyFill="1" applyBorder="1" applyAlignment="1">
      <alignment wrapText="1"/>
    </xf>
    <xf numFmtId="3" fontId="1" fillId="3" borderId="29" xfId="0" applyNumberFormat="1" applyFont="1" applyFill="1" applyBorder="1" applyAlignment="1">
      <alignment wrapText="1"/>
    </xf>
    <xf numFmtId="0" fontId="0" fillId="3" borderId="26" xfId="0" applyFill="1" applyBorder="1" applyAlignment="1">
      <alignment wrapText="1"/>
    </xf>
    <xf numFmtId="3" fontId="1" fillId="3" borderId="14" xfId="0" applyNumberFormat="1" applyFont="1" applyFill="1" applyBorder="1" applyAlignment="1">
      <alignment wrapText="1"/>
    </xf>
    <xf numFmtId="0" fontId="0" fillId="0" borderId="23" xfId="0" applyBorder="1" applyAlignment="1">
      <alignment horizontal="center" wrapText="1"/>
    </xf>
    <xf numFmtId="0" fontId="0" fillId="0" borderId="20" xfId="0" applyFill="1" applyBorder="1" applyAlignment="1">
      <alignment wrapText="1"/>
    </xf>
    <xf numFmtId="3" fontId="1" fillId="2" borderId="20" xfId="0" applyNumberFormat="1" applyFont="1" applyFill="1" applyBorder="1"/>
    <xf numFmtId="0" fontId="0" fillId="0" borderId="20" xfId="0" applyBorder="1" applyAlignment="1">
      <alignment horizontal="center"/>
    </xf>
    <xf numFmtId="1" fontId="1" fillId="2" borderId="20" xfId="0" applyNumberFormat="1" applyFont="1" applyFill="1" applyBorder="1" applyAlignment="1">
      <alignment horizontal="center"/>
    </xf>
    <xf numFmtId="0" fontId="0" fillId="0" borderId="26" xfId="0" applyFill="1" applyBorder="1" applyAlignment="1">
      <alignment wrapText="1"/>
    </xf>
    <xf numFmtId="3" fontId="1" fillId="2" borderId="26" xfId="0" applyNumberFormat="1" applyFont="1" applyFill="1" applyBorder="1"/>
    <xf numFmtId="0" fontId="0" fillId="0" borderId="26" xfId="0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3" fontId="1" fillId="0" borderId="26" xfId="0" applyNumberFormat="1" applyFont="1" applyBorder="1" applyAlignment="1">
      <alignment horizontal="right" wrapText="1"/>
    </xf>
    <xf numFmtId="0" fontId="0" fillId="0" borderId="26" xfId="0" applyBorder="1" applyAlignment="1">
      <alignment horizontal="center" wrapText="1"/>
    </xf>
    <xf numFmtId="3" fontId="0" fillId="0" borderId="26" xfId="0" applyNumberFormat="1" applyBorder="1" applyAlignment="1">
      <alignment horizontal="center" wrapText="1"/>
    </xf>
    <xf numFmtId="3" fontId="1" fillId="2" borderId="26" xfId="0" applyNumberFormat="1" applyFont="1" applyFill="1" applyBorder="1" applyAlignment="1">
      <alignment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3" fontId="1" fillId="2" borderId="0" xfId="0" applyNumberFormat="1" applyFont="1" applyFill="1" applyAlignment="1">
      <alignment vertical="center"/>
    </xf>
    <xf numFmtId="3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" fontId="1" fillId="2" borderId="0" xfId="0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 wrapText="1"/>
    </xf>
    <xf numFmtId="3" fontId="1" fillId="2" borderId="0" xfId="0" applyNumberFormat="1" applyFont="1" applyFill="1" applyAlignment="1">
      <alignment vertical="center" wrapText="1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27" xfId="0" applyFill="1" applyBorder="1" applyAlignment="1">
      <alignment vertical="center" wrapText="1"/>
    </xf>
    <xf numFmtId="0" fontId="0" fillId="2" borderId="26" xfId="0" applyFill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3" fontId="1" fillId="0" borderId="20" xfId="0" applyNumberFormat="1" applyFont="1" applyFill="1" applyBorder="1" applyAlignment="1">
      <alignment vertical="center"/>
    </xf>
    <xf numFmtId="3" fontId="0" fillId="3" borderId="23" xfId="0" applyNumberFormat="1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  <xf numFmtId="3" fontId="0" fillId="2" borderId="0" xfId="0" applyNumberFormat="1" applyFill="1"/>
    <xf numFmtId="3" fontId="0" fillId="2" borderId="0" xfId="0" applyNumberFormat="1" applyFill="1" applyAlignment="1">
      <alignment horizontal="center" wrapText="1"/>
    </xf>
    <xf numFmtId="3" fontId="0" fillId="2" borderId="0" xfId="0" applyNumberFormat="1" applyFill="1" applyAlignment="1">
      <alignment wrapText="1"/>
    </xf>
    <xf numFmtId="3" fontId="1" fillId="2" borderId="0" xfId="0" applyNumberFormat="1" applyFont="1" applyFill="1" applyAlignment="1">
      <alignment wrapText="1"/>
    </xf>
    <xf numFmtId="0" fontId="0" fillId="4" borderId="0" xfId="0" applyFill="1"/>
    <xf numFmtId="0" fontId="8" fillId="4" borderId="0" xfId="0" applyFont="1" applyFill="1" applyAlignment="1">
      <alignment horizontal="justify" vertical="center"/>
    </xf>
    <xf numFmtId="3" fontId="0" fillId="4" borderId="0" xfId="0" applyNumberFormat="1" applyFill="1" applyAlignment="1">
      <alignment wrapText="1"/>
    </xf>
    <xf numFmtId="3" fontId="1" fillId="4" borderId="0" xfId="0" applyNumberFormat="1" applyFont="1" applyFill="1"/>
    <xf numFmtId="3" fontId="0" fillId="4" borderId="0" xfId="0" applyNumberFormat="1" applyFill="1"/>
    <xf numFmtId="1" fontId="0" fillId="4" borderId="0" xfId="0" applyNumberFormat="1" applyFill="1"/>
    <xf numFmtId="0" fontId="0" fillId="4" borderId="0" xfId="0" applyFill="1" applyAlignment="1">
      <alignment wrapText="1"/>
    </xf>
    <xf numFmtId="0" fontId="0" fillId="3" borderId="0" xfId="0" applyFont="1" applyFill="1" applyAlignment="1">
      <alignment horizontal="left" vertical="center"/>
    </xf>
    <xf numFmtId="0" fontId="0" fillId="3" borderId="0" xfId="0" applyFill="1" applyAlignment="1"/>
    <xf numFmtId="0" fontId="12" fillId="3" borderId="0" xfId="0" applyFont="1" applyFill="1" applyAlignment="1">
      <alignment vertical="center"/>
    </xf>
    <xf numFmtId="49" fontId="0" fillId="3" borderId="0" xfId="0" applyNumberFormat="1" applyFill="1" applyAlignment="1">
      <alignment horizontal="center" wrapText="1"/>
    </xf>
    <xf numFmtId="0" fontId="1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 wrapText="1"/>
    </xf>
    <xf numFmtId="3" fontId="0" fillId="3" borderId="0" xfId="0" applyNumberFormat="1" applyFill="1" applyAlignment="1">
      <alignment wrapText="1"/>
    </xf>
    <xf numFmtId="3" fontId="1" fillId="3" borderId="0" xfId="0" applyNumberFormat="1" applyFont="1" applyFill="1"/>
    <xf numFmtId="3" fontId="0" fillId="3" borderId="0" xfId="0" applyNumberFormat="1" applyFill="1"/>
    <xf numFmtId="1" fontId="0" fillId="3" borderId="0" xfId="0" applyNumberFormat="1" applyFill="1"/>
    <xf numFmtId="0" fontId="0" fillId="3" borderId="0" xfId="0" applyFill="1"/>
    <xf numFmtId="0" fontId="1" fillId="3" borderId="0" xfId="0" applyFont="1" applyFill="1" applyAlignment="1">
      <alignment horizontal="left" vertical="center" indent="2"/>
    </xf>
    <xf numFmtId="0" fontId="1" fillId="3" borderId="0" xfId="0" applyFont="1" applyFill="1" applyAlignment="1"/>
    <xf numFmtId="0" fontId="1" fillId="3" borderId="0" xfId="0" applyFont="1" applyFill="1" applyAlignment="1">
      <alignment horizontal="left"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 vertical="center" wrapText="1"/>
    </xf>
    <xf numFmtId="1" fontId="1" fillId="4" borderId="0" xfId="0" applyNumberFormat="1" applyFont="1" applyFill="1" applyAlignment="1">
      <alignment horizontal="center" wrapText="1"/>
    </xf>
    <xf numFmtId="3" fontId="1" fillId="0" borderId="0" xfId="0" applyNumberFormat="1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3" fontId="0" fillId="0" borderId="0" xfId="0" applyNumberFormat="1"/>
    <xf numFmtId="0" fontId="0" fillId="0" borderId="0" xfId="0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wrapText="1"/>
    </xf>
    <xf numFmtId="3" fontId="0" fillId="0" borderId="0" xfId="0" applyNumberFormat="1" applyAlignment="1">
      <alignment wrapText="1"/>
    </xf>
    <xf numFmtId="3" fontId="1" fillId="0" borderId="0" xfId="0" applyNumberFormat="1" applyFont="1" applyAlignment="1">
      <alignment wrapText="1"/>
    </xf>
  </cellXfs>
  <cellStyles count="10">
    <cellStyle name="Excel Built-in Normal" xfId="1"/>
    <cellStyle name="Excel Built-in Normal 2" xfId="2"/>
    <cellStyle name="Excel Built-in Normal 3" xfId="3"/>
    <cellStyle name="Heading" xfId="4"/>
    <cellStyle name="Heading1" xfId="5"/>
    <cellStyle name="Normální" xfId="0" builtinId="0"/>
    <cellStyle name="Normální 2" xfId="6"/>
    <cellStyle name="Normální 2 2" xfId="7"/>
    <cellStyle name="Result" xfId="8"/>
    <cellStyle name="Result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64"/>
  <sheetViews>
    <sheetView tabSelected="1" topLeftCell="A38" workbookViewId="0">
      <selection activeCell="AH47" sqref="AH47"/>
    </sheetView>
  </sheetViews>
  <sheetFormatPr defaultRowHeight="15" x14ac:dyDescent="0.25"/>
  <cols>
    <col min="1" max="1" width="3.7109375" style="172" customWidth="1"/>
    <col min="2" max="2" width="24.5703125" style="173" customWidth="1"/>
    <col min="3" max="3" width="42" style="174" customWidth="1"/>
    <col min="4" max="4" width="17.42578125" style="174" customWidth="1"/>
    <col min="5" max="5" width="9.140625" style="175" customWidth="1"/>
    <col min="6" max="6" width="8.85546875" style="175" customWidth="1"/>
    <col min="7" max="7" width="7.85546875" style="175" customWidth="1"/>
    <col min="8" max="8" width="8.5703125" style="175" customWidth="1"/>
    <col min="9" max="10" width="4" hidden="1" customWidth="1"/>
    <col min="11" max="11" width="3.85546875" hidden="1" customWidth="1"/>
    <col min="12" max="12" width="3.5703125" hidden="1" customWidth="1"/>
    <col min="13" max="13" width="4" hidden="1" customWidth="1"/>
    <col min="14" max="14" width="3.7109375" hidden="1" customWidth="1"/>
    <col min="15" max="15" width="6.28515625" style="176" hidden="1" customWidth="1"/>
    <col min="16" max="16" width="5.85546875" style="177" customWidth="1"/>
    <col min="17" max="17" width="10.42578125" style="178" hidden="1" customWidth="1"/>
    <col min="18" max="19" width="10.42578125" style="173" hidden="1" customWidth="1"/>
    <col min="20" max="20" width="10.42578125" style="178" hidden="1" customWidth="1"/>
    <col min="21" max="22" width="10.42578125" style="173" hidden="1" customWidth="1"/>
    <col min="23" max="23" width="9" style="179" customWidth="1"/>
    <col min="24" max="24" width="8.140625" style="180" customWidth="1"/>
    <col min="25" max="25" width="7.5703125" style="180" customWidth="1"/>
    <col min="26" max="26" width="38.42578125" style="174" customWidth="1"/>
    <col min="27" max="27" width="1.140625" customWidth="1"/>
  </cols>
  <sheetData>
    <row r="1" spans="1:27" s="17" customFormat="1" ht="30.75" customHeight="1" thickBot="1" x14ac:dyDescent="0.3">
      <c r="A1" s="1"/>
      <c r="B1" s="2" t="s">
        <v>0</v>
      </c>
      <c r="C1" s="2"/>
      <c r="D1" s="3"/>
      <c r="E1" s="4" t="s">
        <v>1</v>
      </c>
      <c r="F1" s="5"/>
      <c r="G1" s="5"/>
      <c r="H1" s="5"/>
      <c r="I1" s="6"/>
      <c r="J1" s="7"/>
      <c r="K1" s="7"/>
      <c r="L1" s="7"/>
      <c r="M1" s="7"/>
      <c r="N1" s="7"/>
      <c r="O1" s="8"/>
      <c r="P1" s="9"/>
      <c r="Q1" s="10" t="s">
        <v>2</v>
      </c>
      <c r="R1" s="11"/>
      <c r="S1" s="11"/>
      <c r="T1" s="10" t="s">
        <v>3</v>
      </c>
      <c r="U1" s="11"/>
      <c r="V1" s="11"/>
      <c r="W1" s="12" t="s">
        <v>4</v>
      </c>
      <c r="X1" s="13"/>
      <c r="Y1" s="14"/>
      <c r="Z1" s="15" t="s">
        <v>5</v>
      </c>
      <c r="AA1" s="16"/>
    </row>
    <row r="2" spans="1:27" s="35" customFormat="1" ht="16.5" thickBot="1" x14ac:dyDescent="0.3">
      <c r="A2" s="18"/>
      <c r="B2" s="19" t="s">
        <v>6</v>
      </c>
      <c r="C2" s="20" t="s">
        <v>7</v>
      </c>
      <c r="D2" s="20" t="s">
        <v>8</v>
      </c>
      <c r="E2" s="21">
        <v>2020</v>
      </c>
      <c r="F2" s="22">
        <v>2021</v>
      </c>
      <c r="G2" s="22">
        <v>2022</v>
      </c>
      <c r="H2" s="23" t="s">
        <v>9</v>
      </c>
      <c r="I2" s="24" t="s">
        <v>10</v>
      </c>
      <c r="J2" s="25"/>
      <c r="K2" s="25"/>
      <c r="L2" s="25"/>
      <c r="M2" s="25"/>
      <c r="N2" s="25"/>
      <c r="O2" s="26"/>
      <c r="P2" s="27" t="s">
        <v>11</v>
      </c>
      <c r="Q2" s="28">
        <v>2020</v>
      </c>
      <c r="R2" s="29">
        <v>2021</v>
      </c>
      <c r="S2" s="29">
        <v>2022</v>
      </c>
      <c r="T2" s="28">
        <v>2020</v>
      </c>
      <c r="U2" s="29">
        <v>2021</v>
      </c>
      <c r="V2" s="29">
        <v>2022</v>
      </c>
      <c r="W2" s="30">
        <v>2020</v>
      </c>
      <c r="X2" s="31">
        <v>2021</v>
      </c>
      <c r="Y2" s="32">
        <v>2022</v>
      </c>
      <c r="Z2" s="33"/>
      <c r="AA2" s="34"/>
    </row>
    <row r="3" spans="1:27" ht="18" customHeight="1" x14ac:dyDescent="0.25">
      <c r="A3" s="36">
        <v>1</v>
      </c>
      <c r="B3" s="37" t="s">
        <v>12</v>
      </c>
      <c r="C3" s="38" t="s">
        <v>13</v>
      </c>
      <c r="D3" s="39" t="s">
        <v>14</v>
      </c>
      <c r="E3" s="40">
        <v>70000</v>
      </c>
      <c r="F3" s="41">
        <v>0</v>
      </c>
      <c r="G3" s="41">
        <v>0</v>
      </c>
      <c r="H3" s="41">
        <v>70000</v>
      </c>
      <c r="I3" s="42">
        <v>80</v>
      </c>
      <c r="J3" s="42">
        <v>100</v>
      </c>
      <c r="K3" s="43">
        <v>80</v>
      </c>
      <c r="L3" s="44">
        <v>90</v>
      </c>
      <c r="M3" s="44">
        <v>80</v>
      </c>
      <c r="N3" s="44">
        <v>90</v>
      </c>
      <c r="O3" s="45" t="s">
        <v>15</v>
      </c>
      <c r="P3" s="46">
        <f>SUM(I3:N3)/6</f>
        <v>86.666666666666671</v>
      </c>
      <c r="Q3" s="47">
        <f t="shared" ref="Q3:S10" si="0">SUM(E3)*0.8</f>
        <v>56000</v>
      </c>
      <c r="R3" s="48">
        <f t="shared" si="0"/>
        <v>0</v>
      </c>
      <c r="S3" s="48">
        <f t="shared" si="0"/>
        <v>0</v>
      </c>
      <c r="T3" s="47">
        <f t="shared" ref="T3:V10" si="1">SUM(E3)*0.9</f>
        <v>63000</v>
      </c>
      <c r="U3" s="48">
        <f t="shared" si="1"/>
        <v>0</v>
      </c>
      <c r="V3" s="48">
        <f t="shared" si="1"/>
        <v>0</v>
      </c>
      <c r="W3" s="49">
        <v>70000</v>
      </c>
      <c r="X3" s="50"/>
      <c r="Y3" s="51"/>
      <c r="Z3" s="52"/>
      <c r="AA3" s="53"/>
    </row>
    <row r="4" spans="1:27" ht="30" x14ac:dyDescent="0.25">
      <c r="A4" s="54">
        <v>2</v>
      </c>
      <c r="B4" s="55" t="s">
        <v>16</v>
      </c>
      <c r="C4" s="56" t="s">
        <v>17</v>
      </c>
      <c r="D4" s="57" t="s">
        <v>18</v>
      </c>
      <c r="E4" s="58">
        <v>50000</v>
      </c>
      <c r="F4" s="59">
        <v>100000</v>
      </c>
      <c r="G4" s="59">
        <v>0</v>
      </c>
      <c r="H4" s="59">
        <v>150000</v>
      </c>
      <c r="I4" s="60">
        <v>100</v>
      </c>
      <c r="J4" s="60">
        <v>95</v>
      </c>
      <c r="K4" s="61">
        <v>75</v>
      </c>
      <c r="L4" s="62">
        <v>70</v>
      </c>
      <c r="M4" s="62"/>
      <c r="N4" s="62">
        <v>90</v>
      </c>
      <c r="O4" s="63" t="s">
        <v>19</v>
      </c>
      <c r="P4" s="64">
        <f>SUM(I4:N4)/5</f>
        <v>86</v>
      </c>
      <c r="Q4" s="65">
        <f t="shared" si="0"/>
        <v>40000</v>
      </c>
      <c r="R4" s="66">
        <f t="shared" si="0"/>
        <v>80000</v>
      </c>
      <c r="S4" s="67">
        <f t="shared" si="0"/>
        <v>0</v>
      </c>
      <c r="T4" s="65">
        <f t="shared" si="1"/>
        <v>45000</v>
      </c>
      <c r="U4" s="66">
        <f t="shared" si="1"/>
        <v>90000</v>
      </c>
      <c r="V4" s="67">
        <f t="shared" si="1"/>
        <v>0</v>
      </c>
      <c r="W4" s="68">
        <v>50000</v>
      </c>
      <c r="X4" s="69">
        <v>50000</v>
      </c>
      <c r="Y4" s="70"/>
      <c r="Z4" s="71"/>
      <c r="AA4" s="53"/>
    </row>
    <row r="5" spans="1:27" ht="15" customHeight="1" x14ac:dyDescent="0.25">
      <c r="A5" s="54">
        <v>3</v>
      </c>
      <c r="B5" s="55" t="s">
        <v>20</v>
      </c>
      <c r="C5" s="56" t="s">
        <v>21</v>
      </c>
      <c r="D5" s="57" t="s">
        <v>22</v>
      </c>
      <c r="E5" s="58">
        <v>150000</v>
      </c>
      <c r="F5" s="59">
        <v>0</v>
      </c>
      <c r="G5" s="59">
        <v>0</v>
      </c>
      <c r="H5" s="59">
        <v>150000</v>
      </c>
      <c r="I5" s="60">
        <v>95</v>
      </c>
      <c r="J5" s="60">
        <v>100</v>
      </c>
      <c r="K5" s="61">
        <v>70</v>
      </c>
      <c r="L5" s="62">
        <v>80</v>
      </c>
      <c r="M5" s="62">
        <v>80</v>
      </c>
      <c r="N5" s="62">
        <v>85</v>
      </c>
      <c r="O5" s="63" t="s">
        <v>15</v>
      </c>
      <c r="P5" s="64">
        <f t="shared" ref="P5:P20" si="2">SUM(I5:N5)/6</f>
        <v>85</v>
      </c>
      <c r="Q5" s="65">
        <f t="shared" si="0"/>
        <v>120000</v>
      </c>
      <c r="R5" s="67">
        <f t="shared" si="0"/>
        <v>0</v>
      </c>
      <c r="S5" s="67">
        <f t="shared" si="0"/>
        <v>0</v>
      </c>
      <c r="T5" s="65">
        <f t="shared" si="1"/>
        <v>135000</v>
      </c>
      <c r="U5" s="67">
        <f t="shared" si="1"/>
        <v>0</v>
      </c>
      <c r="V5" s="67">
        <f t="shared" si="1"/>
        <v>0</v>
      </c>
      <c r="W5" s="68">
        <v>150000</v>
      </c>
      <c r="X5" s="69"/>
      <c r="Y5" s="70"/>
      <c r="Z5" s="71"/>
      <c r="AA5" s="53"/>
    </row>
    <row r="6" spans="1:27" ht="45" x14ac:dyDescent="0.25">
      <c r="A6" s="54">
        <v>4</v>
      </c>
      <c r="B6" s="55" t="s">
        <v>16</v>
      </c>
      <c r="C6" s="56" t="s">
        <v>23</v>
      </c>
      <c r="D6" s="57" t="s">
        <v>24</v>
      </c>
      <c r="E6" s="58">
        <v>50000</v>
      </c>
      <c r="F6" s="59">
        <v>100000</v>
      </c>
      <c r="G6" s="59">
        <v>0</v>
      </c>
      <c r="H6" s="59">
        <v>150000</v>
      </c>
      <c r="I6" s="60">
        <v>100</v>
      </c>
      <c r="J6" s="60">
        <v>95</v>
      </c>
      <c r="K6" s="61">
        <v>65</v>
      </c>
      <c r="L6" s="62">
        <v>70</v>
      </c>
      <c r="M6" s="62">
        <v>80</v>
      </c>
      <c r="N6" s="62">
        <v>85</v>
      </c>
      <c r="O6" s="63" t="s">
        <v>15</v>
      </c>
      <c r="P6" s="64">
        <f t="shared" si="2"/>
        <v>82.5</v>
      </c>
      <c r="Q6" s="65">
        <f t="shared" si="0"/>
        <v>40000</v>
      </c>
      <c r="R6" s="66">
        <f t="shared" si="0"/>
        <v>80000</v>
      </c>
      <c r="S6" s="67">
        <f t="shared" si="0"/>
        <v>0</v>
      </c>
      <c r="T6" s="65">
        <f t="shared" si="1"/>
        <v>45000</v>
      </c>
      <c r="U6" s="66">
        <f t="shared" si="1"/>
        <v>90000</v>
      </c>
      <c r="V6" s="67">
        <f t="shared" si="1"/>
        <v>0</v>
      </c>
      <c r="W6" s="68">
        <v>50000</v>
      </c>
      <c r="X6" s="72">
        <v>50000</v>
      </c>
      <c r="Y6" s="70"/>
      <c r="Z6" s="71"/>
      <c r="AA6" s="53"/>
    </row>
    <row r="7" spans="1:27" ht="15.75" customHeight="1" x14ac:dyDescent="0.25">
      <c r="A7" s="54">
        <v>5</v>
      </c>
      <c r="B7" s="55" t="s">
        <v>12</v>
      </c>
      <c r="C7" s="56" t="s">
        <v>25</v>
      </c>
      <c r="D7" s="57" t="s">
        <v>26</v>
      </c>
      <c r="E7" s="58">
        <v>40000</v>
      </c>
      <c r="F7" s="59">
        <v>60000</v>
      </c>
      <c r="G7" s="59">
        <v>10000</v>
      </c>
      <c r="H7" s="59">
        <v>110000</v>
      </c>
      <c r="I7" s="60">
        <v>55</v>
      </c>
      <c r="J7" s="60">
        <v>90</v>
      </c>
      <c r="K7" s="61">
        <v>70</v>
      </c>
      <c r="L7" s="62">
        <v>80</v>
      </c>
      <c r="M7" s="62">
        <v>90</v>
      </c>
      <c r="N7" s="62">
        <v>95</v>
      </c>
      <c r="O7" s="63" t="s">
        <v>15</v>
      </c>
      <c r="P7" s="64">
        <f t="shared" si="2"/>
        <v>80</v>
      </c>
      <c r="Q7" s="65">
        <f t="shared" si="0"/>
        <v>32000</v>
      </c>
      <c r="R7" s="66">
        <f t="shared" si="0"/>
        <v>48000</v>
      </c>
      <c r="S7" s="66">
        <f t="shared" si="0"/>
        <v>8000</v>
      </c>
      <c r="T7" s="65">
        <f t="shared" si="1"/>
        <v>36000</v>
      </c>
      <c r="U7" s="66">
        <f t="shared" si="1"/>
        <v>54000</v>
      </c>
      <c r="V7" s="66">
        <f t="shared" si="1"/>
        <v>9000</v>
      </c>
      <c r="W7" s="68">
        <v>40000</v>
      </c>
      <c r="X7" s="72">
        <v>40000</v>
      </c>
      <c r="Y7" s="73">
        <v>10000</v>
      </c>
      <c r="Z7" s="71"/>
      <c r="AA7" s="53"/>
    </row>
    <row r="8" spans="1:27" ht="15.75" customHeight="1" x14ac:dyDescent="0.25">
      <c r="A8" s="54">
        <v>6</v>
      </c>
      <c r="B8" s="55" t="s">
        <v>27</v>
      </c>
      <c r="C8" s="56" t="s">
        <v>28</v>
      </c>
      <c r="D8" s="57" t="s">
        <v>29</v>
      </c>
      <c r="E8" s="58">
        <v>150000</v>
      </c>
      <c r="F8" s="59">
        <v>0</v>
      </c>
      <c r="G8" s="59">
        <v>0</v>
      </c>
      <c r="H8" s="59">
        <v>150000</v>
      </c>
      <c r="I8" s="60">
        <v>80</v>
      </c>
      <c r="J8" s="60">
        <v>100</v>
      </c>
      <c r="K8" s="61">
        <v>75</v>
      </c>
      <c r="L8" s="62">
        <v>80</v>
      </c>
      <c r="M8" s="62">
        <v>70</v>
      </c>
      <c r="N8" s="62">
        <v>75</v>
      </c>
      <c r="O8" s="63" t="s">
        <v>15</v>
      </c>
      <c r="P8" s="64">
        <f t="shared" si="2"/>
        <v>80</v>
      </c>
      <c r="Q8" s="65">
        <f t="shared" si="0"/>
        <v>120000</v>
      </c>
      <c r="R8" s="67">
        <f t="shared" si="0"/>
        <v>0</v>
      </c>
      <c r="S8" s="67">
        <f t="shared" si="0"/>
        <v>0</v>
      </c>
      <c r="T8" s="65">
        <f t="shared" si="1"/>
        <v>135000</v>
      </c>
      <c r="U8" s="67">
        <f t="shared" si="1"/>
        <v>0</v>
      </c>
      <c r="V8" s="67">
        <f t="shared" si="1"/>
        <v>0</v>
      </c>
      <c r="W8" s="68">
        <v>135000</v>
      </c>
      <c r="X8" s="69"/>
      <c r="Y8" s="70"/>
      <c r="Z8" s="71"/>
      <c r="AA8" s="53"/>
    </row>
    <row r="9" spans="1:27" ht="30" x14ac:dyDescent="0.25">
      <c r="A9" s="54">
        <v>7</v>
      </c>
      <c r="B9" s="55" t="s">
        <v>30</v>
      </c>
      <c r="C9" s="56" t="s">
        <v>31</v>
      </c>
      <c r="D9" s="57" t="s">
        <v>32</v>
      </c>
      <c r="E9" s="58">
        <v>100000</v>
      </c>
      <c r="F9" s="59">
        <v>0</v>
      </c>
      <c r="G9" s="59">
        <v>0</v>
      </c>
      <c r="H9" s="59">
        <v>100000</v>
      </c>
      <c r="I9" s="60">
        <v>80</v>
      </c>
      <c r="J9" s="60">
        <v>90</v>
      </c>
      <c r="K9" s="61">
        <v>80</v>
      </c>
      <c r="L9" s="62">
        <v>70</v>
      </c>
      <c r="M9" s="62">
        <v>65</v>
      </c>
      <c r="N9" s="62">
        <v>95</v>
      </c>
      <c r="O9" s="63" t="s">
        <v>15</v>
      </c>
      <c r="P9" s="64">
        <f t="shared" si="2"/>
        <v>80</v>
      </c>
      <c r="Q9" s="65">
        <f t="shared" si="0"/>
        <v>80000</v>
      </c>
      <c r="R9" s="67">
        <f t="shared" si="0"/>
        <v>0</v>
      </c>
      <c r="S9" s="67">
        <f t="shared" si="0"/>
        <v>0</v>
      </c>
      <c r="T9" s="65">
        <f t="shared" si="1"/>
        <v>90000</v>
      </c>
      <c r="U9" s="67">
        <f t="shared" si="1"/>
        <v>0</v>
      </c>
      <c r="V9" s="67">
        <f t="shared" si="1"/>
        <v>0</v>
      </c>
      <c r="W9" s="68">
        <v>80000</v>
      </c>
      <c r="X9" s="69"/>
      <c r="Y9" s="70"/>
      <c r="Z9" s="71"/>
      <c r="AA9" s="53"/>
    </row>
    <row r="10" spans="1:27" x14ac:dyDescent="0.25">
      <c r="A10" s="54">
        <v>8</v>
      </c>
      <c r="B10" s="55" t="s">
        <v>33</v>
      </c>
      <c r="C10" s="56" t="s">
        <v>34</v>
      </c>
      <c r="D10" s="57" t="s">
        <v>35</v>
      </c>
      <c r="E10" s="58">
        <v>30000</v>
      </c>
      <c r="F10" s="59">
        <v>50000</v>
      </c>
      <c r="G10" s="59">
        <v>0</v>
      </c>
      <c r="H10" s="59">
        <v>80000</v>
      </c>
      <c r="I10" s="60">
        <v>95</v>
      </c>
      <c r="J10" s="60">
        <v>95</v>
      </c>
      <c r="K10" s="61">
        <v>70</v>
      </c>
      <c r="L10" s="62">
        <v>90</v>
      </c>
      <c r="M10" s="62">
        <v>30</v>
      </c>
      <c r="N10" s="62">
        <v>90</v>
      </c>
      <c r="O10" s="63" t="s">
        <v>19</v>
      </c>
      <c r="P10" s="64">
        <f t="shared" si="2"/>
        <v>78.333333333333329</v>
      </c>
      <c r="Q10" s="65">
        <f t="shared" si="0"/>
        <v>24000</v>
      </c>
      <c r="R10" s="66">
        <f t="shared" si="0"/>
        <v>40000</v>
      </c>
      <c r="S10" s="67">
        <f t="shared" si="0"/>
        <v>0</v>
      </c>
      <c r="T10" s="65">
        <f t="shared" si="1"/>
        <v>27000</v>
      </c>
      <c r="U10" s="66">
        <f t="shared" si="1"/>
        <v>45000</v>
      </c>
      <c r="V10" s="67">
        <f t="shared" si="1"/>
        <v>0</v>
      </c>
      <c r="W10" s="68">
        <v>30000</v>
      </c>
      <c r="X10" s="72">
        <v>50000</v>
      </c>
      <c r="Y10" s="70"/>
      <c r="Z10" s="71"/>
      <c r="AA10" s="53"/>
    </row>
    <row r="11" spans="1:27" ht="16.5" customHeight="1" x14ac:dyDescent="0.25">
      <c r="A11" s="54">
        <v>9</v>
      </c>
      <c r="B11" s="55" t="s">
        <v>36</v>
      </c>
      <c r="C11" s="56" t="s">
        <v>37</v>
      </c>
      <c r="D11" s="57" t="s">
        <v>38</v>
      </c>
      <c r="E11" s="58">
        <v>121000</v>
      </c>
      <c r="F11" s="59">
        <v>154604</v>
      </c>
      <c r="G11" s="59">
        <v>0</v>
      </c>
      <c r="H11" s="59">
        <v>275000</v>
      </c>
      <c r="I11" s="60">
        <v>90</v>
      </c>
      <c r="J11" s="60">
        <v>95</v>
      </c>
      <c r="K11" s="61">
        <v>75</v>
      </c>
      <c r="L11" s="62">
        <v>30</v>
      </c>
      <c r="M11" s="62">
        <v>100</v>
      </c>
      <c r="N11" s="62">
        <v>80</v>
      </c>
      <c r="O11" s="63" t="s">
        <v>15</v>
      </c>
      <c r="P11" s="64">
        <f t="shared" si="2"/>
        <v>78.333333333333329</v>
      </c>
      <c r="Q11" s="65">
        <v>96000</v>
      </c>
      <c r="R11" s="66">
        <v>123000</v>
      </c>
      <c r="S11" s="67">
        <f t="shared" ref="S11:S47" si="3">SUM(G11)*0.8</f>
        <v>0</v>
      </c>
      <c r="T11" s="65">
        <v>108000</v>
      </c>
      <c r="U11" s="66">
        <v>139000</v>
      </c>
      <c r="V11" s="67">
        <f>SUM(G11)*0.9</f>
        <v>0</v>
      </c>
      <c r="W11" s="68">
        <v>90000</v>
      </c>
      <c r="X11" s="72">
        <v>90000</v>
      </c>
      <c r="Y11" s="70"/>
      <c r="Z11" s="71"/>
      <c r="AA11" s="53"/>
    </row>
    <row r="12" spans="1:27" ht="30" x14ac:dyDescent="0.25">
      <c r="A12" s="54">
        <v>10</v>
      </c>
      <c r="B12" s="55" t="s">
        <v>30</v>
      </c>
      <c r="C12" s="56" t="s">
        <v>39</v>
      </c>
      <c r="D12" s="57" t="s">
        <v>40</v>
      </c>
      <c r="E12" s="58">
        <v>100000</v>
      </c>
      <c r="F12" s="59">
        <v>0</v>
      </c>
      <c r="G12" s="59">
        <v>0</v>
      </c>
      <c r="H12" s="59">
        <v>100000</v>
      </c>
      <c r="I12" s="60">
        <v>95</v>
      </c>
      <c r="J12" s="60">
        <v>95</v>
      </c>
      <c r="K12" s="61">
        <v>65</v>
      </c>
      <c r="L12" s="62">
        <v>50</v>
      </c>
      <c r="M12" s="62">
        <v>75</v>
      </c>
      <c r="N12" s="62">
        <v>80</v>
      </c>
      <c r="O12" s="63" t="s">
        <v>15</v>
      </c>
      <c r="P12" s="64">
        <f t="shared" si="2"/>
        <v>76.666666666666671</v>
      </c>
      <c r="Q12" s="65">
        <f t="shared" ref="Q12:R17" si="4">SUM(E12)*0.8</f>
        <v>80000</v>
      </c>
      <c r="R12" s="67">
        <f t="shared" si="4"/>
        <v>0</v>
      </c>
      <c r="S12" s="67">
        <f t="shared" si="3"/>
        <v>0</v>
      </c>
      <c r="T12" s="65">
        <f>SUM(E12)*0.9</f>
        <v>90000</v>
      </c>
      <c r="U12" s="67">
        <f>SUM(F12)*0.9</f>
        <v>0</v>
      </c>
      <c r="V12" s="67">
        <f>SUM(G12)*0.9</f>
        <v>0</v>
      </c>
      <c r="W12" s="68">
        <v>60000</v>
      </c>
      <c r="X12" s="69"/>
      <c r="Y12" s="70"/>
      <c r="Z12" s="71"/>
      <c r="AA12" s="53"/>
    </row>
    <row r="13" spans="1:27" x14ac:dyDescent="0.25">
      <c r="A13" s="54">
        <v>11</v>
      </c>
      <c r="B13" s="55" t="s">
        <v>12</v>
      </c>
      <c r="C13" s="56" t="s">
        <v>41</v>
      </c>
      <c r="D13" s="57" t="s">
        <v>42</v>
      </c>
      <c r="E13" s="58">
        <v>20000</v>
      </c>
      <c r="F13" s="59">
        <v>45000</v>
      </c>
      <c r="G13" s="59">
        <v>25000</v>
      </c>
      <c r="H13" s="59">
        <v>90000</v>
      </c>
      <c r="I13" s="60">
        <v>60</v>
      </c>
      <c r="J13" s="60">
        <v>95</v>
      </c>
      <c r="K13" s="61">
        <v>70</v>
      </c>
      <c r="L13" s="62">
        <v>70</v>
      </c>
      <c r="M13" s="62">
        <v>65</v>
      </c>
      <c r="N13" s="62">
        <v>90</v>
      </c>
      <c r="O13" s="63" t="s">
        <v>15</v>
      </c>
      <c r="P13" s="64">
        <f t="shared" si="2"/>
        <v>75</v>
      </c>
      <c r="Q13" s="65">
        <f t="shared" si="4"/>
        <v>16000</v>
      </c>
      <c r="R13" s="66">
        <f t="shared" si="4"/>
        <v>36000</v>
      </c>
      <c r="S13" s="66">
        <f t="shared" si="3"/>
        <v>20000</v>
      </c>
      <c r="T13" s="65">
        <f>SUM(E13)*0.9</f>
        <v>18000</v>
      </c>
      <c r="U13" s="66">
        <v>40000</v>
      </c>
      <c r="V13" s="66">
        <v>22000</v>
      </c>
      <c r="W13" s="68">
        <v>20000</v>
      </c>
      <c r="X13" s="72">
        <v>36000</v>
      </c>
      <c r="Y13" s="73">
        <v>20000</v>
      </c>
      <c r="Z13" s="71"/>
      <c r="AA13" s="53"/>
    </row>
    <row r="14" spans="1:27" ht="17.25" customHeight="1" x14ac:dyDescent="0.25">
      <c r="A14" s="54">
        <v>12</v>
      </c>
      <c r="B14" s="55" t="s">
        <v>33</v>
      </c>
      <c r="C14" s="56" t="s">
        <v>43</v>
      </c>
      <c r="D14" s="57" t="s">
        <v>44</v>
      </c>
      <c r="E14" s="58">
        <v>75000</v>
      </c>
      <c r="F14" s="59">
        <v>0</v>
      </c>
      <c r="G14" s="59">
        <v>0</v>
      </c>
      <c r="H14" s="59">
        <v>75000</v>
      </c>
      <c r="I14" s="60">
        <v>85</v>
      </c>
      <c r="J14" s="60">
        <v>85</v>
      </c>
      <c r="K14" s="61">
        <v>70</v>
      </c>
      <c r="L14" s="62">
        <v>80</v>
      </c>
      <c r="M14" s="62">
        <v>30</v>
      </c>
      <c r="N14" s="62">
        <v>95</v>
      </c>
      <c r="O14" s="63" t="s">
        <v>19</v>
      </c>
      <c r="P14" s="64">
        <f t="shared" si="2"/>
        <v>74.166666666666671</v>
      </c>
      <c r="Q14" s="65">
        <f t="shared" si="4"/>
        <v>60000</v>
      </c>
      <c r="R14" s="67">
        <f t="shared" si="4"/>
        <v>0</v>
      </c>
      <c r="S14" s="67">
        <f t="shared" si="3"/>
        <v>0</v>
      </c>
      <c r="T14" s="65">
        <v>67000</v>
      </c>
      <c r="U14" s="67">
        <f>SUM(F14)*0.9</f>
        <v>0</v>
      </c>
      <c r="V14" s="67">
        <f>SUM(G14)*0.9</f>
        <v>0</v>
      </c>
      <c r="W14" s="68">
        <v>40000</v>
      </c>
      <c r="X14" s="69"/>
      <c r="Y14" s="70"/>
      <c r="Z14" s="71"/>
      <c r="AA14" s="53"/>
    </row>
    <row r="15" spans="1:27" ht="30" x14ac:dyDescent="0.25">
      <c r="A15" s="54">
        <v>13</v>
      </c>
      <c r="B15" s="55" t="s">
        <v>30</v>
      </c>
      <c r="C15" s="56" t="s">
        <v>45</v>
      </c>
      <c r="D15" s="57" t="s">
        <v>46</v>
      </c>
      <c r="E15" s="58">
        <v>250000</v>
      </c>
      <c r="F15" s="59">
        <v>0</v>
      </c>
      <c r="G15" s="59">
        <v>0</v>
      </c>
      <c r="H15" s="59">
        <v>250000</v>
      </c>
      <c r="I15" s="60">
        <v>100</v>
      </c>
      <c r="J15" s="60">
        <v>90</v>
      </c>
      <c r="K15" s="61">
        <v>65</v>
      </c>
      <c r="L15" s="62">
        <v>60</v>
      </c>
      <c r="M15" s="62">
        <v>40</v>
      </c>
      <c r="N15" s="62">
        <v>90</v>
      </c>
      <c r="O15" s="63" t="s">
        <v>47</v>
      </c>
      <c r="P15" s="64">
        <f t="shared" si="2"/>
        <v>74.166666666666671</v>
      </c>
      <c r="Q15" s="65">
        <f t="shared" si="4"/>
        <v>200000</v>
      </c>
      <c r="R15" s="67">
        <f t="shared" si="4"/>
        <v>0</v>
      </c>
      <c r="S15" s="67">
        <f t="shared" si="3"/>
        <v>0</v>
      </c>
      <c r="T15" s="65">
        <v>225000</v>
      </c>
      <c r="U15" s="67">
        <f>SUM(F15)*0.9</f>
        <v>0</v>
      </c>
      <c r="V15" s="67">
        <f>SUM(G15)*0.9</f>
        <v>0</v>
      </c>
      <c r="W15" s="68">
        <v>100000</v>
      </c>
      <c r="X15" s="69"/>
      <c r="Y15" s="70"/>
      <c r="Z15" s="71"/>
      <c r="AA15" s="53"/>
    </row>
    <row r="16" spans="1:27" x14ac:dyDescent="0.25">
      <c r="A16" s="54">
        <v>14</v>
      </c>
      <c r="B16" s="55" t="s">
        <v>48</v>
      </c>
      <c r="C16" s="56" t="s">
        <v>49</v>
      </c>
      <c r="D16" s="57" t="s">
        <v>42</v>
      </c>
      <c r="E16" s="58">
        <v>60000</v>
      </c>
      <c r="F16" s="59">
        <v>125000</v>
      </c>
      <c r="G16" s="59">
        <v>0</v>
      </c>
      <c r="H16" s="59">
        <v>185000</v>
      </c>
      <c r="I16" s="74">
        <v>75</v>
      </c>
      <c r="J16" s="74">
        <v>95</v>
      </c>
      <c r="K16" s="61">
        <v>70</v>
      </c>
      <c r="L16" s="75">
        <v>50</v>
      </c>
      <c r="M16" s="75">
        <v>65</v>
      </c>
      <c r="N16" s="76">
        <v>90</v>
      </c>
      <c r="O16" s="77" t="s">
        <v>15</v>
      </c>
      <c r="P16" s="64">
        <f t="shared" si="2"/>
        <v>74.166666666666671</v>
      </c>
      <c r="Q16" s="65">
        <f t="shared" si="4"/>
        <v>48000</v>
      </c>
      <c r="R16" s="66">
        <f t="shared" si="4"/>
        <v>100000</v>
      </c>
      <c r="S16" s="67">
        <f t="shared" si="3"/>
        <v>0</v>
      </c>
      <c r="T16" s="65">
        <f>SUM(E16)*0.9</f>
        <v>54000</v>
      </c>
      <c r="U16" s="66">
        <v>112000</v>
      </c>
      <c r="V16" s="67">
        <f t="shared" ref="V16:V47" si="5">SUM(G16)*0.9</f>
        <v>0</v>
      </c>
      <c r="W16" s="68">
        <v>60000</v>
      </c>
      <c r="X16" s="72">
        <v>60000</v>
      </c>
      <c r="Y16" s="70"/>
      <c r="Z16" s="71"/>
      <c r="AA16" s="53"/>
    </row>
    <row r="17" spans="1:96" ht="16.5" customHeight="1" x14ac:dyDescent="0.25">
      <c r="A17" s="54">
        <v>15</v>
      </c>
      <c r="B17" s="55" t="s">
        <v>16</v>
      </c>
      <c r="C17" s="78" t="s">
        <v>50</v>
      </c>
      <c r="D17" s="57" t="s">
        <v>51</v>
      </c>
      <c r="E17" s="58">
        <v>10000</v>
      </c>
      <c r="F17" s="59">
        <v>80000</v>
      </c>
      <c r="G17" s="59">
        <v>0</v>
      </c>
      <c r="H17" s="59">
        <v>90000</v>
      </c>
      <c r="I17" s="60">
        <v>100</v>
      </c>
      <c r="J17" s="60">
        <v>100</v>
      </c>
      <c r="K17" s="61">
        <v>65</v>
      </c>
      <c r="L17" s="62">
        <v>0</v>
      </c>
      <c r="M17" s="62">
        <v>80</v>
      </c>
      <c r="N17" s="62">
        <v>95</v>
      </c>
      <c r="O17" s="63" t="s">
        <v>15</v>
      </c>
      <c r="P17" s="64">
        <f t="shared" si="2"/>
        <v>73.333333333333329</v>
      </c>
      <c r="Q17" s="65">
        <f t="shared" si="4"/>
        <v>8000</v>
      </c>
      <c r="R17" s="66">
        <f t="shared" si="4"/>
        <v>64000</v>
      </c>
      <c r="S17" s="67">
        <f t="shared" si="3"/>
        <v>0</v>
      </c>
      <c r="T17" s="65">
        <f>SUM(E17)*0.9</f>
        <v>9000</v>
      </c>
      <c r="U17" s="66">
        <f t="shared" ref="U17:U22" si="6">SUM(F17)*0.9</f>
        <v>72000</v>
      </c>
      <c r="V17" s="67">
        <f t="shared" si="5"/>
        <v>0</v>
      </c>
      <c r="W17" s="79">
        <v>10000</v>
      </c>
      <c r="X17" s="80">
        <v>70000</v>
      </c>
      <c r="Y17" s="81"/>
      <c r="Z17" s="82"/>
      <c r="AA17" s="53"/>
    </row>
    <row r="18" spans="1:96" x14ac:dyDescent="0.25">
      <c r="A18" s="54">
        <v>16</v>
      </c>
      <c r="B18" s="55" t="s">
        <v>52</v>
      </c>
      <c r="C18" s="56" t="s">
        <v>53</v>
      </c>
      <c r="D18" s="57" t="s">
        <v>54</v>
      </c>
      <c r="E18" s="58">
        <v>120000</v>
      </c>
      <c r="F18" s="59">
        <v>0</v>
      </c>
      <c r="G18" s="59">
        <v>0</v>
      </c>
      <c r="H18" s="59">
        <v>120000</v>
      </c>
      <c r="I18" s="60">
        <v>65</v>
      </c>
      <c r="J18" s="60">
        <v>80</v>
      </c>
      <c r="K18" s="61">
        <v>70</v>
      </c>
      <c r="L18" s="62">
        <v>50</v>
      </c>
      <c r="M18" s="62">
        <v>65</v>
      </c>
      <c r="N18" s="62">
        <v>80</v>
      </c>
      <c r="O18" s="63" t="s">
        <v>19</v>
      </c>
      <c r="P18" s="64">
        <f t="shared" si="2"/>
        <v>68.333333333333329</v>
      </c>
      <c r="Q18" s="65">
        <f>SUM(E18)*0.65</f>
        <v>78000</v>
      </c>
      <c r="R18" s="67">
        <f>SUM(F18)*0.8</f>
        <v>0</v>
      </c>
      <c r="S18" s="67">
        <f t="shared" si="3"/>
        <v>0</v>
      </c>
      <c r="T18" s="65">
        <f>SUM(E18)*0.9</f>
        <v>108000</v>
      </c>
      <c r="U18" s="67">
        <f t="shared" si="6"/>
        <v>0</v>
      </c>
      <c r="V18" s="67">
        <f t="shared" si="5"/>
        <v>0</v>
      </c>
      <c r="W18" s="68">
        <v>70000</v>
      </c>
      <c r="X18" s="69"/>
      <c r="Y18" s="70"/>
      <c r="Z18" s="71"/>
      <c r="AA18" s="53"/>
    </row>
    <row r="19" spans="1:96" ht="30" x14ac:dyDescent="0.25">
      <c r="A19" s="54">
        <v>17</v>
      </c>
      <c r="B19" s="55" t="s">
        <v>55</v>
      </c>
      <c r="C19" s="56" t="s">
        <v>56</v>
      </c>
      <c r="D19" s="57" t="s">
        <v>57</v>
      </c>
      <c r="E19" s="58">
        <v>150000</v>
      </c>
      <c r="F19" s="59">
        <v>0</v>
      </c>
      <c r="G19" s="59">
        <v>0</v>
      </c>
      <c r="H19" s="59">
        <v>150000</v>
      </c>
      <c r="I19" s="60">
        <v>75</v>
      </c>
      <c r="J19" s="60">
        <v>70</v>
      </c>
      <c r="K19" s="61">
        <v>65</v>
      </c>
      <c r="L19" s="62">
        <v>50</v>
      </c>
      <c r="M19" s="62">
        <v>65</v>
      </c>
      <c r="N19" s="62">
        <v>85</v>
      </c>
      <c r="O19" s="63" t="s">
        <v>19</v>
      </c>
      <c r="P19" s="64">
        <f t="shared" si="2"/>
        <v>68.333333333333329</v>
      </c>
      <c r="Q19" s="65">
        <f>SUM(E19)*0.8</f>
        <v>120000</v>
      </c>
      <c r="R19" s="67">
        <f>SUM(F19)*0.8</f>
        <v>0</v>
      </c>
      <c r="S19" s="67">
        <f t="shared" si="3"/>
        <v>0</v>
      </c>
      <c r="T19" s="65">
        <f>SUM(E19)*0.9</f>
        <v>135000</v>
      </c>
      <c r="U19" s="67">
        <f t="shared" si="6"/>
        <v>0</v>
      </c>
      <c r="V19" s="67">
        <f t="shared" si="5"/>
        <v>0</v>
      </c>
      <c r="W19" s="68">
        <v>80000</v>
      </c>
      <c r="X19" s="69"/>
      <c r="Y19" s="70"/>
      <c r="Z19" s="71"/>
      <c r="AA19" s="53"/>
    </row>
    <row r="20" spans="1:96" ht="30" x14ac:dyDescent="0.25">
      <c r="A20" s="54">
        <v>18</v>
      </c>
      <c r="B20" s="55" t="s">
        <v>58</v>
      </c>
      <c r="C20" s="56" t="s">
        <v>59</v>
      </c>
      <c r="D20" s="57" t="s">
        <v>60</v>
      </c>
      <c r="E20" s="58">
        <v>65000</v>
      </c>
      <c r="F20" s="59">
        <v>80000</v>
      </c>
      <c r="G20" s="59">
        <v>0</v>
      </c>
      <c r="H20" s="59">
        <v>145000</v>
      </c>
      <c r="I20" s="60">
        <v>58</v>
      </c>
      <c r="J20" s="60">
        <v>75</v>
      </c>
      <c r="K20" s="61">
        <v>65</v>
      </c>
      <c r="L20" s="62">
        <v>60</v>
      </c>
      <c r="M20" s="62">
        <v>65</v>
      </c>
      <c r="N20" s="62">
        <v>85</v>
      </c>
      <c r="O20" s="63" t="s">
        <v>15</v>
      </c>
      <c r="P20" s="64">
        <f t="shared" si="2"/>
        <v>68</v>
      </c>
      <c r="Q20" s="65">
        <f>SUM(E20)*0.8</f>
        <v>52000</v>
      </c>
      <c r="R20" s="66">
        <f>SUM(F20)*0.8</f>
        <v>64000</v>
      </c>
      <c r="S20" s="67">
        <f t="shared" si="3"/>
        <v>0</v>
      </c>
      <c r="T20" s="65">
        <v>58000</v>
      </c>
      <c r="U20" s="66">
        <f t="shared" si="6"/>
        <v>72000</v>
      </c>
      <c r="V20" s="67">
        <f t="shared" si="5"/>
        <v>0</v>
      </c>
      <c r="W20" s="68">
        <v>40000</v>
      </c>
      <c r="X20" s="72">
        <v>50000</v>
      </c>
      <c r="Y20" s="70"/>
      <c r="Z20" s="71"/>
      <c r="AA20" s="53"/>
    </row>
    <row r="21" spans="1:96" ht="61.5" customHeight="1" x14ac:dyDescent="0.25">
      <c r="A21" s="54">
        <v>19</v>
      </c>
      <c r="B21" s="55" t="s">
        <v>61</v>
      </c>
      <c r="C21" s="56" t="s">
        <v>62</v>
      </c>
      <c r="D21" s="57"/>
      <c r="E21" s="58">
        <v>115000</v>
      </c>
      <c r="F21" s="59">
        <v>0</v>
      </c>
      <c r="G21" s="59">
        <v>0</v>
      </c>
      <c r="H21" s="59">
        <v>115000</v>
      </c>
      <c r="I21" s="60">
        <v>95</v>
      </c>
      <c r="J21" s="60">
        <v>85</v>
      </c>
      <c r="K21" s="61">
        <v>55</v>
      </c>
      <c r="L21" s="62">
        <v>0</v>
      </c>
      <c r="M21" s="62">
        <v>20</v>
      </c>
      <c r="N21" s="62">
        <v>85</v>
      </c>
      <c r="O21" s="63" t="s">
        <v>19</v>
      </c>
      <c r="P21" s="64">
        <f>SUM(I21:N21)/5</f>
        <v>68</v>
      </c>
      <c r="Q21" s="65">
        <f>SUM(E21)*0.8</f>
        <v>92000</v>
      </c>
      <c r="R21" s="67">
        <f>SUM(F21)*0.8</f>
        <v>0</v>
      </c>
      <c r="S21" s="67">
        <f t="shared" si="3"/>
        <v>0</v>
      </c>
      <c r="T21" s="65">
        <v>103000</v>
      </c>
      <c r="U21" s="67">
        <f t="shared" si="6"/>
        <v>0</v>
      </c>
      <c r="V21" s="67">
        <f t="shared" si="5"/>
        <v>0</v>
      </c>
      <c r="W21" s="68">
        <v>0</v>
      </c>
      <c r="X21" s="69"/>
      <c r="Y21" s="70"/>
      <c r="Z21" s="71" t="s">
        <v>63</v>
      </c>
      <c r="AA21" s="53"/>
    </row>
    <row r="22" spans="1:96" ht="30" x14ac:dyDescent="0.25">
      <c r="A22" s="54">
        <v>20</v>
      </c>
      <c r="B22" s="55" t="s">
        <v>64</v>
      </c>
      <c r="C22" s="56" t="s">
        <v>65</v>
      </c>
      <c r="D22" s="57" t="s">
        <v>64</v>
      </c>
      <c r="E22" s="83">
        <v>181000</v>
      </c>
      <c r="F22" s="84">
        <v>0</v>
      </c>
      <c r="G22" s="84">
        <v>0</v>
      </c>
      <c r="H22" s="84">
        <v>181000</v>
      </c>
      <c r="I22" s="60">
        <v>70</v>
      </c>
      <c r="J22" s="60">
        <v>85</v>
      </c>
      <c r="K22" s="61">
        <v>80</v>
      </c>
      <c r="L22" s="62">
        <v>50</v>
      </c>
      <c r="M22" s="62">
        <v>60</v>
      </c>
      <c r="N22" s="62">
        <v>60</v>
      </c>
      <c r="O22" s="63" t="s">
        <v>15</v>
      </c>
      <c r="P22" s="64">
        <f>SUM(I22:N22)/6</f>
        <v>67.5</v>
      </c>
      <c r="Q22" s="65">
        <v>144000</v>
      </c>
      <c r="R22" s="67">
        <f>SUM(F22)*0.8</f>
        <v>0</v>
      </c>
      <c r="S22" s="67">
        <f t="shared" si="3"/>
        <v>0</v>
      </c>
      <c r="T22" s="65">
        <v>162000</v>
      </c>
      <c r="U22" s="67">
        <f t="shared" si="6"/>
        <v>0</v>
      </c>
      <c r="V22" s="67">
        <f t="shared" si="5"/>
        <v>0</v>
      </c>
      <c r="W22" s="79" t="s">
        <v>66</v>
      </c>
      <c r="X22" s="69"/>
      <c r="Y22" s="70"/>
      <c r="Z22" s="71" t="s">
        <v>67</v>
      </c>
      <c r="AA22" s="53"/>
    </row>
    <row r="23" spans="1:96" ht="44.25" customHeight="1" x14ac:dyDescent="0.25">
      <c r="A23" s="54">
        <v>21</v>
      </c>
      <c r="B23" s="55" t="s">
        <v>68</v>
      </c>
      <c r="C23" s="56" t="s">
        <v>69</v>
      </c>
      <c r="D23" s="57" t="s">
        <v>70</v>
      </c>
      <c r="E23" s="83">
        <v>106000</v>
      </c>
      <c r="F23" s="84">
        <v>379000</v>
      </c>
      <c r="G23" s="84">
        <v>0</v>
      </c>
      <c r="H23" s="84">
        <v>485000</v>
      </c>
      <c r="I23" s="60">
        <v>30</v>
      </c>
      <c r="J23" s="60">
        <v>70</v>
      </c>
      <c r="K23" s="61">
        <v>75</v>
      </c>
      <c r="L23" s="62" t="s">
        <v>71</v>
      </c>
      <c r="M23" s="62">
        <v>80</v>
      </c>
      <c r="N23" s="62">
        <v>70</v>
      </c>
      <c r="O23" s="63" t="s">
        <v>19</v>
      </c>
      <c r="P23" s="64">
        <f>SUM(I23:N23)/5</f>
        <v>65</v>
      </c>
      <c r="Q23" s="65">
        <v>84000</v>
      </c>
      <c r="R23" s="66">
        <v>303000</v>
      </c>
      <c r="S23" s="67">
        <f t="shared" si="3"/>
        <v>0</v>
      </c>
      <c r="T23" s="65">
        <v>95000</v>
      </c>
      <c r="U23" s="66">
        <v>341000</v>
      </c>
      <c r="V23" s="67">
        <f t="shared" si="5"/>
        <v>0</v>
      </c>
      <c r="W23" s="79" t="s">
        <v>72</v>
      </c>
      <c r="X23" s="69"/>
      <c r="Y23" s="70"/>
      <c r="Z23" s="71" t="s">
        <v>73</v>
      </c>
      <c r="AA23" s="53"/>
    </row>
    <row r="24" spans="1:96" ht="15" customHeight="1" x14ac:dyDescent="0.25">
      <c r="A24" s="54">
        <v>22</v>
      </c>
      <c r="B24" s="55" t="s">
        <v>55</v>
      </c>
      <c r="C24" s="56" t="s">
        <v>74</v>
      </c>
      <c r="D24" s="57" t="s">
        <v>75</v>
      </c>
      <c r="E24" s="58">
        <v>139000</v>
      </c>
      <c r="F24" s="59">
        <v>0</v>
      </c>
      <c r="G24" s="59">
        <v>0</v>
      </c>
      <c r="H24" s="59">
        <v>139000</v>
      </c>
      <c r="I24" s="60">
        <v>55</v>
      </c>
      <c r="J24" s="60">
        <v>45</v>
      </c>
      <c r="K24" s="61">
        <v>80</v>
      </c>
      <c r="L24" s="62">
        <v>50</v>
      </c>
      <c r="M24" s="62">
        <v>70</v>
      </c>
      <c r="N24" s="62">
        <v>85</v>
      </c>
      <c r="O24" s="63" t="s">
        <v>19</v>
      </c>
      <c r="P24" s="64">
        <f t="shared" ref="P24:P47" si="7">SUM(I24:N24)/6</f>
        <v>64.166666666666671</v>
      </c>
      <c r="Q24" s="65">
        <v>111000</v>
      </c>
      <c r="R24" s="67">
        <f>SUM(F24)*0.8</f>
        <v>0</v>
      </c>
      <c r="S24" s="67">
        <f t="shared" si="3"/>
        <v>0</v>
      </c>
      <c r="T24" s="65">
        <v>125000</v>
      </c>
      <c r="U24" s="67">
        <f>SUM(F24)*0.9</f>
        <v>0</v>
      </c>
      <c r="V24" s="67">
        <f t="shared" si="5"/>
        <v>0</v>
      </c>
      <c r="W24" s="68">
        <v>90000</v>
      </c>
      <c r="X24" s="69"/>
      <c r="Y24" s="70"/>
      <c r="Z24" s="71"/>
      <c r="AA24" s="53"/>
    </row>
    <row r="25" spans="1:96" x14ac:dyDescent="0.25">
      <c r="A25" s="54">
        <v>23</v>
      </c>
      <c r="B25" s="55" t="s">
        <v>48</v>
      </c>
      <c r="C25" s="56" t="s">
        <v>76</v>
      </c>
      <c r="D25" s="57" t="s">
        <v>77</v>
      </c>
      <c r="E25" s="58">
        <v>75000</v>
      </c>
      <c r="F25" s="59">
        <v>154000</v>
      </c>
      <c r="G25" s="59">
        <v>0</v>
      </c>
      <c r="H25" s="59">
        <v>229000</v>
      </c>
      <c r="I25" s="74">
        <v>70</v>
      </c>
      <c r="J25" s="74">
        <v>80</v>
      </c>
      <c r="K25" s="61">
        <v>60</v>
      </c>
      <c r="L25" s="75">
        <v>50</v>
      </c>
      <c r="M25" s="75">
        <v>35</v>
      </c>
      <c r="N25" s="76">
        <v>85</v>
      </c>
      <c r="O25" s="77" t="s">
        <v>15</v>
      </c>
      <c r="P25" s="64">
        <f t="shared" si="7"/>
        <v>63.333333333333336</v>
      </c>
      <c r="Q25" s="65">
        <f>SUM(E25)*0.8</f>
        <v>60000</v>
      </c>
      <c r="R25" s="66">
        <v>123000</v>
      </c>
      <c r="S25" s="67">
        <f t="shared" si="3"/>
        <v>0</v>
      </c>
      <c r="T25" s="65">
        <v>67000</v>
      </c>
      <c r="U25" s="66">
        <v>138000</v>
      </c>
      <c r="V25" s="67">
        <f t="shared" si="5"/>
        <v>0</v>
      </c>
      <c r="W25" s="68">
        <v>40000</v>
      </c>
      <c r="X25" s="72">
        <v>60000</v>
      </c>
      <c r="Y25" s="70"/>
      <c r="Z25" s="71"/>
      <c r="AA25" s="53"/>
    </row>
    <row r="26" spans="1:96" ht="30" x14ac:dyDescent="0.25">
      <c r="A26" s="54">
        <v>24</v>
      </c>
      <c r="B26" s="55" t="s">
        <v>78</v>
      </c>
      <c r="C26" s="56" t="s">
        <v>79</v>
      </c>
      <c r="D26" s="57" t="s">
        <v>80</v>
      </c>
      <c r="E26" s="58">
        <v>101000</v>
      </c>
      <c r="F26" s="59">
        <v>0</v>
      </c>
      <c r="G26" s="59">
        <v>0</v>
      </c>
      <c r="H26" s="59">
        <v>101000</v>
      </c>
      <c r="I26" s="60">
        <v>78</v>
      </c>
      <c r="J26" s="60">
        <v>73</v>
      </c>
      <c r="K26" s="61">
        <v>65</v>
      </c>
      <c r="L26" s="62">
        <v>40</v>
      </c>
      <c r="M26" s="62">
        <v>30</v>
      </c>
      <c r="N26" s="62">
        <v>75</v>
      </c>
      <c r="O26" s="63" t="s">
        <v>15</v>
      </c>
      <c r="P26" s="64">
        <f t="shared" si="7"/>
        <v>60.166666666666664</v>
      </c>
      <c r="Q26" s="65">
        <v>80000</v>
      </c>
      <c r="R26" s="67">
        <f t="shared" ref="R26:R47" si="8">SUM(F26)*0.8</f>
        <v>0</v>
      </c>
      <c r="S26" s="67">
        <f t="shared" si="3"/>
        <v>0</v>
      </c>
      <c r="T26" s="65">
        <v>90000</v>
      </c>
      <c r="U26" s="67">
        <f>SUM(F26)*0.9</f>
        <v>0</v>
      </c>
      <c r="V26" s="67">
        <f t="shared" si="5"/>
        <v>0</v>
      </c>
      <c r="W26" s="68">
        <v>50000</v>
      </c>
      <c r="X26" s="69"/>
      <c r="Y26" s="70"/>
      <c r="Z26" s="71"/>
      <c r="AA26" s="53"/>
    </row>
    <row r="27" spans="1:96" ht="106.5" customHeight="1" x14ac:dyDescent="0.25">
      <c r="A27" s="54">
        <v>25</v>
      </c>
      <c r="B27" s="55" t="s">
        <v>81</v>
      </c>
      <c r="C27" s="56" t="s">
        <v>82</v>
      </c>
      <c r="D27" s="57" t="s">
        <v>83</v>
      </c>
      <c r="E27" s="58">
        <v>106610</v>
      </c>
      <c r="F27" s="59">
        <v>0</v>
      </c>
      <c r="G27" s="59">
        <v>0</v>
      </c>
      <c r="H27" s="59">
        <v>106000</v>
      </c>
      <c r="I27" s="60">
        <v>50</v>
      </c>
      <c r="J27" s="60">
        <v>80</v>
      </c>
      <c r="K27" s="61">
        <v>75</v>
      </c>
      <c r="L27" s="62">
        <v>40</v>
      </c>
      <c r="M27" s="62">
        <v>30</v>
      </c>
      <c r="N27" s="62">
        <v>80</v>
      </c>
      <c r="O27" s="63" t="s">
        <v>84</v>
      </c>
      <c r="P27" s="64">
        <f t="shared" si="7"/>
        <v>59.166666666666664</v>
      </c>
      <c r="Q27" s="65">
        <v>85000</v>
      </c>
      <c r="R27" s="67">
        <f t="shared" si="8"/>
        <v>0</v>
      </c>
      <c r="S27" s="67">
        <f t="shared" si="3"/>
        <v>0</v>
      </c>
      <c r="T27" s="65">
        <v>95000</v>
      </c>
      <c r="U27" s="67">
        <f>SUM(F27)*0.9</f>
        <v>0</v>
      </c>
      <c r="V27" s="67">
        <f t="shared" si="5"/>
        <v>0</v>
      </c>
      <c r="W27" s="79">
        <v>0</v>
      </c>
      <c r="X27" s="69"/>
      <c r="Y27" s="70"/>
      <c r="Z27" s="71" t="s">
        <v>85</v>
      </c>
      <c r="AA27" s="53"/>
    </row>
    <row r="28" spans="1:96" ht="45" x14ac:dyDescent="0.25">
      <c r="A28" s="54">
        <v>26</v>
      </c>
      <c r="B28" s="55" t="s">
        <v>86</v>
      </c>
      <c r="C28" s="56" t="s">
        <v>87</v>
      </c>
      <c r="D28" s="57" t="s">
        <v>88</v>
      </c>
      <c r="E28" s="58">
        <v>178000</v>
      </c>
      <c r="F28" s="59">
        <v>0</v>
      </c>
      <c r="G28" s="59">
        <v>0</v>
      </c>
      <c r="H28" s="59">
        <v>178000</v>
      </c>
      <c r="I28" s="60">
        <v>70</v>
      </c>
      <c r="J28" s="60">
        <v>80</v>
      </c>
      <c r="K28" s="61">
        <v>45</v>
      </c>
      <c r="L28" s="62">
        <v>60</v>
      </c>
      <c r="M28" s="62">
        <v>35</v>
      </c>
      <c r="N28" s="62">
        <v>65</v>
      </c>
      <c r="O28" s="63" t="s">
        <v>19</v>
      </c>
      <c r="P28" s="64">
        <f t="shared" si="7"/>
        <v>59.166666666666664</v>
      </c>
      <c r="Q28" s="65">
        <v>142000</v>
      </c>
      <c r="R28" s="67">
        <f t="shared" si="8"/>
        <v>0</v>
      </c>
      <c r="S28" s="67">
        <f t="shared" si="3"/>
        <v>0</v>
      </c>
      <c r="T28" s="65">
        <f>SUM(E28)*0.9</f>
        <v>160200</v>
      </c>
      <c r="U28" s="67">
        <f>SUM(F28)*0.9</f>
        <v>0</v>
      </c>
      <c r="V28" s="67">
        <f t="shared" si="5"/>
        <v>0</v>
      </c>
      <c r="W28" s="68" t="s">
        <v>89</v>
      </c>
      <c r="X28" s="69"/>
      <c r="Y28" s="70"/>
      <c r="Z28" s="82" t="s">
        <v>90</v>
      </c>
      <c r="AA28" s="53"/>
    </row>
    <row r="29" spans="1:96" x14ac:dyDescent="0.25">
      <c r="A29" s="54">
        <v>27</v>
      </c>
      <c r="B29" s="55" t="s">
        <v>91</v>
      </c>
      <c r="C29" s="56" t="s">
        <v>92</v>
      </c>
      <c r="D29" s="57" t="s">
        <v>93</v>
      </c>
      <c r="E29" s="58">
        <v>70000</v>
      </c>
      <c r="F29" s="59">
        <v>75000</v>
      </c>
      <c r="G29" s="59">
        <v>0</v>
      </c>
      <c r="H29" s="59">
        <v>145000</v>
      </c>
      <c r="I29" s="60">
        <v>65</v>
      </c>
      <c r="J29" s="60">
        <v>60</v>
      </c>
      <c r="K29" s="61">
        <v>60</v>
      </c>
      <c r="L29" s="62">
        <v>50</v>
      </c>
      <c r="M29" s="62">
        <v>35</v>
      </c>
      <c r="N29" s="62">
        <v>75</v>
      </c>
      <c r="O29" s="63" t="s">
        <v>15</v>
      </c>
      <c r="P29" s="64">
        <f t="shared" si="7"/>
        <v>57.5</v>
      </c>
      <c r="Q29" s="65">
        <f>SUM(E29)*0.8</f>
        <v>56000</v>
      </c>
      <c r="R29" s="66">
        <f t="shared" si="8"/>
        <v>60000</v>
      </c>
      <c r="S29" s="67">
        <f t="shared" si="3"/>
        <v>0</v>
      </c>
      <c r="T29" s="65">
        <f>SUM(E29)*0.9</f>
        <v>63000</v>
      </c>
      <c r="U29" s="66">
        <v>67000</v>
      </c>
      <c r="V29" s="67">
        <f t="shared" si="5"/>
        <v>0</v>
      </c>
      <c r="W29" s="68">
        <v>30000</v>
      </c>
      <c r="X29" s="72">
        <v>30000</v>
      </c>
      <c r="Y29" s="70"/>
      <c r="Z29" s="71"/>
      <c r="AA29" s="53"/>
    </row>
    <row r="30" spans="1:96" ht="169.5" customHeight="1" x14ac:dyDescent="0.25">
      <c r="A30" s="54">
        <v>28</v>
      </c>
      <c r="B30" s="55" t="s">
        <v>94</v>
      </c>
      <c r="C30" s="56" t="s">
        <v>95</v>
      </c>
      <c r="D30" s="57" t="s">
        <v>96</v>
      </c>
      <c r="E30" s="58">
        <v>135625</v>
      </c>
      <c r="F30" s="59">
        <v>0</v>
      </c>
      <c r="G30" s="59">
        <v>0</v>
      </c>
      <c r="H30" s="59">
        <v>135000</v>
      </c>
      <c r="I30" s="60">
        <v>50</v>
      </c>
      <c r="J30" s="60">
        <v>75</v>
      </c>
      <c r="K30" s="61">
        <v>65</v>
      </c>
      <c r="L30" s="62">
        <v>40</v>
      </c>
      <c r="M30" s="62">
        <v>30</v>
      </c>
      <c r="N30" s="62">
        <v>75</v>
      </c>
      <c r="O30" s="63" t="s">
        <v>84</v>
      </c>
      <c r="P30" s="64">
        <f t="shared" si="7"/>
        <v>55.833333333333336</v>
      </c>
      <c r="Q30" s="65">
        <v>108000</v>
      </c>
      <c r="R30" s="67">
        <f t="shared" si="8"/>
        <v>0</v>
      </c>
      <c r="S30" s="67">
        <f t="shared" si="3"/>
        <v>0</v>
      </c>
      <c r="T30" s="65">
        <v>122000</v>
      </c>
      <c r="U30" s="67">
        <f t="shared" ref="U30:U46" si="9">SUM(F30)*0.9</f>
        <v>0</v>
      </c>
      <c r="V30" s="67">
        <f t="shared" si="5"/>
        <v>0</v>
      </c>
      <c r="W30" s="68">
        <v>0</v>
      </c>
      <c r="X30" s="69"/>
      <c r="Y30" s="70"/>
      <c r="Z30" s="71" t="s">
        <v>97</v>
      </c>
      <c r="AA30" s="53"/>
    </row>
    <row r="31" spans="1:96" ht="30" x14ac:dyDescent="0.25">
      <c r="A31" s="54">
        <v>29</v>
      </c>
      <c r="B31" s="55" t="s">
        <v>98</v>
      </c>
      <c r="C31" s="56" t="s">
        <v>99</v>
      </c>
      <c r="D31" s="57" t="s">
        <v>100</v>
      </c>
      <c r="E31" s="58">
        <v>50000</v>
      </c>
      <c r="F31" s="59">
        <v>0</v>
      </c>
      <c r="G31" s="59">
        <v>0</v>
      </c>
      <c r="H31" s="59">
        <v>50000</v>
      </c>
      <c r="I31" s="60">
        <v>65</v>
      </c>
      <c r="J31" s="60">
        <v>75</v>
      </c>
      <c r="K31" s="61">
        <v>55</v>
      </c>
      <c r="L31" s="62">
        <v>0</v>
      </c>
      <c r="M31" s="62">
        <v>60</v>
      </c>
      <c r="N31" s="62">
        <v>70</v>
      </c>
      <c r="O31" s="63" t="s">
        <v>101</v>
      </c>
      <c r="P31" s="64">
        <f t="shared" si="7"/>
        <v>54.166666666666664</v>
      </c>
      <c r="Q31" s="65">
        <f>SUM(E31)*0.8</f>
        <v>40000</v>
      </c>
      <c r="R31" s="67">
        <f t="shared" si="8"/>
        <v>0</v>
      </c>
      <c r="S31" s="67">
        <f t="shared" si="3"/>
        <v>0</v>
      </c>
      <c r="T31" s="65">
        <f>SUM(E31)*0.9</f>
        <v>45000</v>
      </c>
      <c r="U31" s="67">
        <f t="shared" si="9"/>
        <v>0</v>
      </c>
      <c r="V31" s="67">
        <f t="shared" si="5"/>
        <v>0</v>
      </c>
      <c r="W31" s="68" t="s">
        <v>89</v>
      </c>
      <c r="X31" s="69"/>
      <c r="Y31" s="70"/>
      <c r="Z31" s="71" t="s">
        <v>102</v>
      </c>
      <c r="AA31" s="53"/>
    </row>
    <row r="32" spans="1:96" ht="135" x14ac:dyDescent="0.25">
      <c r="A32" s="54">
        <v>30</v>
      </c>
      <c r="B32" s="55" t="s">
        <v>86</v>
      </c>
      <c r="C32" s="56" t="s">
        <v>103</v>
      </c>
      <c r="D32" s="57" t="s">
        <v>104</v>
      </c>
      <c r="E32" s="58">
        <v>236500</v>
      </c>
      <c r="F32" s="59">
        <v>0</v>
      </c>
      <c r="G32" s="59">
        <v>0</v>
      </c>
      <c r="H32" s="59">
        <v>236000</v>
      </c>
      <c r="I32" s="60">
        <v>60</v>
      </c>
      <c r="J32" s="60">
        <v>70</v>
      </c>
      <c r="K32" s="61">
        <v>40</v>
      </c>
      <c r="L32" s="62">
        <v>70</v>
      </c>
      <c r="M32" s="62">
        <v>20</v>
      </c>
      <c r="N32" s="62">
        <v>65</v>
      </c>
      <c r="O32" s="63" t="s">
        <v>19</v>
      </c>
      <c r="P32" s="64">
        <f t="shared" si="7"/>
        <v>54.166666666666664</v>
      </c>
      <c r="Q32" s="65">
        <v>189000</v>
      </c>
      <c r="R32" s="67">
        <f t="shared" si="8"/>
        <v>0</v>
      </c>
      <c r="S32" s="67">
        <f t="shared" si="3"/>
        <v>0</v>
      </c>
      <c r="T32" s="65">
        <v>212000</v>
      </c>
      <c r="U32" s="67">
        <f t="shared" si="9"/>
        <v>0</v>
      </c>
      <c r="V32" s="67">
        <f t="shared" si="5"/>
        <v>0</v>
      </c>
      <c r="W32" s="68">
        <v>0</v>
      </c>
      <c r="X32" s="69"/>
      <c r="Y32" s="70"/>
      <c r="Z32" s="85" t="s">
        <v>105</v>
      </c>
      <c r="AA32" s="86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</row>
    <row r="33" spans="1:27" ht="91.5" customHeight="1" x14ac:dyDescent="0.25">
      <c r="A33" s="54">
        <v>31</v>
      </c>
      <c r="B33" s="55" t="s">
        <v>106</v>
      </c>
      <c r="C33" s="56" t="s">
        <v>107</v>
      </c>
      <c r="D33" s="57" t="s">
        <v>108</v>
      </c>
      <c r="E33" s="58">
        <v>40000</v>
      </c>
      <c r="F33" s="59">
        <v>0</v>
      </c>
      <c r="G33" s="59">
        <v>0</v>
      </c>
      <c r="H33" s="59">
        <v>40000</v>
      </c>
      <c r="I33" s="60">
        <v>40</v>
      </c>
      <c r="J33" s="60">
        <v>40</v>
      </c>
      <c r="K33" s="61">
        <v>60</v>
      </c>
      <c r="L33" s="62">
        <v>0</v>
      </c>
      <c r="M33" s="62">
        <v>40</v>
      </c>
      <c r="N33" s="62">
        <v>85</v>
      </c>
      <c r="O33" s="63" t="s">
        <v>19</v>
      </c>
      <c r="P33" s="64">
        <f t="shared" si="7"/>
        <v>44.166666666666664</v>
      </c>
      <c r="Q33" s="65">
        <f>SUM(E33)*0.8</f>
        <v>32000</v>
      </c>
      <c r="R33" s="67">
        <f t="shared" si="8"/>
        <v>0</v>
      </c>
      <c r="S33" s="67">
        <f t="shared" si="3"/>
        <v>0</v>
      </c>
      <c r="T33" s="65">
        <f>SUM(E33)*0.9</f>
        <v>36000</v>
      </c>
      <c r="U33" s="67">
        <f t="shared" si="9"/>
        <v>0</v>
      </c>
      <c r="V33" s="67">
        <f t="shared" si="5"/>
        <v>0</v>
      </c>
      <c r="W33" s="68">
        <v>0</v>
      </c>
      <c r="X33" s="69"/>
      <c r="Y33" s="70"/>
      <c r="Z33" s="71" t="s">
        <v>109</v>
      </c>
      <c r="AA33" s="53"/>
    </row>
    <row r="34" spans="1:27" ht="45" x14ac:dyDescent="0.25">
      <c r="A34" s="54">
        <v>32</v>
      </c>
      <c r="B34" s="55" t="s">
        <v>110</v>
      </c>
      <c r="C34" s="56" t="s">
        <v>111</v>
      </c>
      <c r="D34" s="57" t="s">
        <v>110</v>
      </c>
      <c r="E34" s="58">
        <v>65000</v>
      </c>
      <c r="F34" s="59">
        <v>0</v>
      </c>
      <c r="G34" s="59">
        <v>0</v>
      </c>
      <c r="H34" s="59">
        <v>65000</v>
      </c>
      <c r="I34" s="60">
        <v>50</v>
      </c>
      <c r="J34" s="60">
        <v>28</v>
      </c>
      <c r="K34" s="61">
        <v>70</v>
      </c>
      <c r="L34" s="62">
        <v>0</v>
      </c>
      <c r="M34" s="62">
        <v>35</v>
      </c>
      <c r="N34" s="62">
        <v>65</v>
      </c>
      <c r="O34" s="63" t="s">
        <v>101</v>
      </c>
      <c r="P34" s="64">
        <f t="shared" si="7"/>
        <v>41.333333333333336</v>
      </c>
      <c r="Q34" s="65">
        <f>SUM(E34)*0.8</f>
        <v>52000</v>
      </c>
      <c r="R34" s="67">
        <f t="shared" si="8"/>
        <v>0</v>
      </c>
      <c r="S34" s="67">
        <f t="shared" si="3"/>
        <v>0</v>
      </c>
      <c r="T34" s="65">
        <f>SUM(E34)*0.9</f>
        <v>58500</v>
      </c>
      <c r="U34" s="67">
        <f t="shared" si="9"/>
        <v>0</v>
      </c>
      <c r="V34" s="67">
        <f t="shared" si="5"/>
        <v>0</v>
      </c>
      <c r="W34" s="68">
        <v>0</v>
      </c>
      <c r="X34" s="69"/>
      <c r="Y34" s="70"/>
      <c r="Z34" s="71" t="s">
        <v>112</v>
      </c>
      <c r="AA34" s="53"/>
    </row>
    <row r="35" spans="1:27" ht="76.5" customHeight="1" x14ac:dyDescent="0.25">
      <c r="A35" s="54">
        <v>33</v>
      </c>
      <c r="B35" s="55" t="s">
        <v>113</v>
      </c>
      <c r="C35" s="56" t="s">
        <v>114</v>
      </c>
      <c r="D35" s="57" t="s">
        <v>115</v>
      </c>
      <c r="E35" s="58">
        <v>80000</v>
      </c>
      <c r="F35" s="59">
        <v>0</v>
      </c>
      <c r="G35" s="59">
        <v>0</v>
      </c>
      <c r="H35" s="59">
        <v>80000</v>
      </c>
      <c r="I35" s="60">
        <v>55</v>
      </c>
      <c r="J35" s="60">
        <v>35</v>
      </c>
      <c r="K35" s="61">
        <v>45</v>
      </c>
      <c r="L35" s="62">
        <v>0</v>
      </c>
      <c r="M35" s="62">
        <v>20</v>
      </c>
      <c r="N35" s="62">
        <v>75</v>
      </c>
      <c r="O35" s="63" t="s">
        <v>84</v>
      </c>
      <c r="P35" s="64">
        <f t="shared" si="7"/>
        <v>38.333333333333336</v>
      </c>
      <c r="Q35" s="65">
        <f>SUM(E35)*0.8</f>
        <v>64000</v>
      </c>
      <c r="R35" s="67">
        <f t="shared" si="8"/>
        <v>0</v>
      </c>
      <c r="S35" s="67">
        <f t="shared" si="3"/>
        <v>0</v>
      </c>
      <c r="T35" s="65">
        <v>91000</v>
      </c>
      <c r="U35" s="67">
        <f t="shared" si="9"/>
        <v>0</v>
      </c>
      <c r="V35" s="67">
        <f t="shared" si="5"/>
        <v>0</v>
      </c>
      <c r="W35" s="68">
        <v>0</v>
      </c>
      <c r="X35" s="69"/>
      <c r="Y35" s="70"/>
      <c r="Z35" s="71" t="s">
        <v>116</v>
      </c>
      <c r="AA35" s="53"/>
    </row>
    <row r="36" spans="1:27" ht="122.25" customHeight="1" x14ac:dyDescent="0.25">
      <c r="A36" s="54">
        <v>34</v>
      </c>
      <c r="B36" s="55" t="s">
        <v>117</v>
      </c>
      <c r="C36" s="56" t="s">
        <v>118</v>
      </c>
      <c r="D36" s="57" t="s">
        <v>119</v>
      </c>
      <c r="E36" s="58">
        <v>101654</v>
      </c>
      <c r="F36" s="59">
        <v>0</v>
      </c>
      <c r="G36" s="59">
        <v>0</v>
      </c>
      <c r="H36" s="59">
        <v>101000</v>
      </c>
      <c r="I36" s="60">
        <v>45</v>
      </c>
      <c r="J36" s="60">
        <v>45</v>
      </c>
      <c r="K36" s="61">
        <v>50</v>
      </c>
      <c r="L36" s="62">
        <v>0</v>
      </c>
      <c r="M36" s="62">
        <v>20</v>
      </c>
      <c r="N36" s="62">
        <v>70</v>
      </c>
      <c r="O36" s="63" t="s">
        <v>101</v>
      </c>
      <c r="P36" s="64">
        <f t="shared" si="7"/>
        <v>38.333333333333336</v>
      </c>
      <c r="Q36" s="65">
        <v>81000</v>
      </c>
      <c r="R36" s="67">
        <f t="shared" si="8"/>
        <v>0</v>
      </c>
      <c r="S36" s="67">
        <f t="shared" si="3"/>
        <v>0</v>
      </c>
      <c r="T36" s="65">
        <v>91000</v>
      </c>
      <c r="U36" s="67">
        <f t="shared" si="9"/>
        <v>0</v>
      </c>
      <c r="V36" s="67">
        <f t="shared" si="5"/>
        <v>0</v>
      </c>
      <c r="W36" s="68">
        <v>0</v>
      </c>
      <c r="X36" s="69"/>
      <c r="Y36" s="70"/>
      <c r="Z36" s="71" t="s">
        <v>120</v>
      </c>
      <c r="AA36" s="53"/>
    </row>
    <row r="37" spans="1:27" ht="90" x14ac:dyDescent="0.25">
      <c r="A37" s="54">
        <v>35</v>
      </c>
      <c r="B37" s="55" t="s">
        <v>110</v>
      </c>
      <c r="C37" s="56" t="s">
        <v>121</v>
      </c>
      <c r="D37" s="57" t="s">
        <v>110</v>
      </c>
      <c r="E37" s="58">
        <v>73000</v>
      </c>
      <c r="F37" s="59">
        <v>0</v>
      </c>
      <c r="G37" s="59">
        <v>0</v>
      </c>
      <c r="H37" s="59">
        <v>73000</v>
      </c>
      <c r="I37" s="60">
        <v>50</v>
      </c>
      <c r="J37" s="60">
        <v>23</v>
      </c>
      <c r="K37" s="61">
        <v>50</v>
      </c>
      <c r="L37" s="62">
        <v>0</v>
      </c>
      <c r="M37" s="62">
        <v>35</v>
      </c>
      <c r="N37" s="62">
        <v>65</v>
      </c>
      <c r="O37" s="63" t="s">
        <v>84</v>
      </c>
      <c r="P37" s="64">
        <f t="shared" si="7"/>
        <v>37.166666666666664</v>
      </c>
      <c r="Q37" s="65">
        <v>58000</v>
      </c>
      <c r="R37" s="67">
        <f t="shared" si="8"/>
        <v>0</v>
      </c>
      <c r="S37" s="67">
        <f t="shared" si="3"/>
        <v>0</v>
      </c>
      <c r="T37" s="65">
        <v>65000</v>
      </c>
      <c r="U37" s="67">
        <f t="shared" si="9"/>
        <v>0</v>
      </c>
      <c r="V37" s="67">
        <f t="shared" si="5"/>
        <v>0</v>
      </c>
      <c r="W37" s="68">
        <v>0</v>
      </c>
      <c r="X37" s="69"/>
      <c r="Y37" s="70"/>
      <c r="Z37" s="71" t="s">
        <v>122</v>
      </c>
      <c r="AA37" s="53"/>
    </row>
    <row r="38" spans="1:27" ht="60.75" thickBot="1" x14ac:dyDescent="0.3">
      <c r="A38" s="88">
        <v>36</v>
      </c>
      <c r="B38" s="89" t="s">
        <v>123</v>
      </c>
      <c r="C38" s="90" t="s">
        <v>124</v>
      </c>
      <c r="D38" s="91" t="s">
        <v>125</v>
      </c>
      <c r="E38" s="92">
        <v>136000</v>
      </c>
      <c r="F38" s="93">
        <v>0</v>
      </c>
      <c r="G38" s="93">
        <v>0</v>
      </c>
      <c r="H38" s="93">
        <v>136000</v>
      </c>
      <c r="I38" s="94">
        <v>45</v>
      </c>
      <c r="J38" s="94">
        <v>60</v>
      </c>
      <c r="K38" s="95">
        <v>30</v>
      </c>
      <c r="L38" s="96">
        <v>0</v>
      </c>
      <c r="M38" s="96">
        <v>20</v>
      </c>
      <c r="N38" s="96">
        <v>65</v>
      </c>
      <c r="O38" s="97" t="s">
        <v>84</v>
      </c>
      <c r="P38" s="98">
        <f t="shared" si="7"/>
        <v>36.666666666666664</v>
      </c>
      <c r="Q38" s="99">
        <v>108000</v>
      </c>
      <c r="R38" s="100">
        <f t="shared" si="8"/>
        <v>0</v>
      </c>
      <c r="S38" s="100">
        <f t="shared" si="3"/>
        <v>0</v>
      </c>
      <c r="T38" s="99">
        <v>122000</v>
      </c>
      <c r="U38" s="100">
        <f t="shared" si="9"/>
        <v>0</v>
      </c>
      <c r="V38" s="100">
        <f t="shared" si="5"/>
        <v>0</v>
      </c>
      <c r="W38" s="101">
        <v>0</v>
      </c>
      <c r="X38" s="102"/>
      <c r="Y38" s="103"/>
      <c r="Z38" s="104" t="s">
        <v>126</v>
      </c>
      <c r="AA38" s="53"/>
    </row>
    <row r="39" spans="1:27" x14ac:dyDescent="0.25">
      <c r="A39" s="36">
        <v>37</v>
      </c>
      <c r="B39" s="37" t="s">
        <v>33</v>
      </c>
      <c r="C39" s="38" t="s">
        <v>127</v>
      </c>
      <c r="D39" s="39" t="s">
        <v>128</v>
      </c>
      <c r="E39" s="40">
        <v>200000</v>
      </c>
      <c r="F39" s="41">
        <v>0</v>
      </c>
      <c r="G39" s="41">
        <v>0</v>
      </c>
      <c r="H39" s="41">
        <v>200000</v>
      </c>
      <c r="I39" s="42">
        <v>95</v>
      </c>
      <c r="J39" s="42">
        <v>80</v>
      </c>
      <c r="K39" s="43">
        <v>75</v>
      </c>
      <c r="L39" s="44">
        <v>70</v>
      </c>
      <c r="M39" s="44">
        <v>80</v>
      </c>
      <c r="N39" s="44">
        <v>90</v>
      </c>
      <c r="O39" s="45" t="s">
        <v>15</v>
      </c>
      <c r="P39" s="46">
        <f t="shared" si="7"/>
        <v>81.666666666666671</v>
      </c>
      <c r="Q39" s="47">
        <f t="shared" ref="Q39:Q46" si="10">SUM(E39)*0.8</f>
        <v>160000</v>
      </c>
      <c r="R39" s="48">
        <f t="shared" si="8"/>
        <v>0</v>
      </c>
      <c r="S39" s="48">
        <f t="shared" si="3"/>
        <v>0</v>
      </c>
      <c r="T39" s="47">
        <f>SUM(E39)*0.9</f>
        <v>180000</v>
      </c>
      <c r="U39" s="48">
        <f t="shared" si="9"/>
        <v>0</v>
      </c>
      <c r="V39" s="48">
        <f t="shared" si="5"/>
        <v>0</v>
      </c>
      <c r="W39" s="49">
        <v>200000</v>
      </c>
      <c r="X39" s="105"/>
      <c r="Y39" s="51"/>
      <c r="Z39" s="52"/>
      <c r="AA39" s="53"/>
    </row>
    <row r="40" spans="1:27" ht="30" x14ac:dyDescent="0.25">
      <c r="A40" s="54">
        <v>38</v>
      </c>
      <c r="B40" s="55" t="s">
        <v>30</v>
      </c>
      <c r="C40" s="56" t="s">
        <v>129</v>
      </c>
      <c r="D40" s="57" t="s">
        <v>32</v>
      </c>
      <c r="E40" s="58">
        <v>100000</v>
      </c>
      <c r="F40" s="59">
        <v>0</v>
      </c>
      <c r="G40" s="59">
        <v>0</v>
      </c>
      <c r="H40" s="59">
        <v>100000</v>
      </c>
      <c r="I40" s="60">
        <v>95</v>
      </c>
      <c r="J40" s="60">
        <v>95</v>
      </c>
      <c r="K40" s="61">
        <v>75</v>
      </c>
      <c r="L40" s="62">
        <v>90</v>
      </c>
      <c r="M40" s="62">
        <v>50</v>
      </c>
      <c r="N40" s="62">
        <v>75</v>
      </c>
      <c r="O40" s="63" t="s">
        <v>19</v>
      </c>
      <c r="P40" s="64">
        <f t="shared" si="7"/>
        <v>80</v>
      </c>
      <c r="Q40" s="65">
        <f t="shared" si="10"/>
        <v>80000</v>
      </c>
      <c r="R40" s="67">
        <f t="shared" si="8"/>
        <v>0</v>
      </c>
      <c r="S40" s="67">
        <f t="shared" si="3"/>
        <v>0</v>
      </c>
      <c r="T40" s="65">
        <f>SUM(E40)*0.9</f>
        <v>90000</v>
      </c>
      <c r="U40" s="67">
        <f t="shared" si="9"/>
        <v>0</v>
      </c>
      <c r="V40" s="67">
        <f t="shared" si="5"/>
        <v>0</v>
      </c>
      <c r="W40" s="68">
        <v>80000</v>
      </c>
      <c r="X40" s="69"/>
      <c r="Y40" s="70"/>
      <c r="Z40" s="71"/>
      <c r="AA40" s="53"/>
    </row>
    <row r="41" spans="1:27" x14ac:dyDescent="0.25">
      <c r="A41" s="54">
        <v>39</v>
      </c>
      <c r="B41" s="55" t="s">
        <v>130</v>
      </c>
      <c r="C41" s="56" t="s">
        <v>131</v>
      </c>
      <c r="D41" s="57"/>
      <c r="E41" s="58">
        <v>120000</v>
      </c>
      <c r="F41" s="59">
        <v>0</v>
      </c>
      <c r="G41" s="59">
        <v>0</v>
      </c>
      <c r="H41" s="59">
        <v>120000</v>
      </c>
      <c r="I41" s="60">
        <v>55</v>
      </c>
      <c r="J41" s="60">
        <v>85</v>
      </c>
      <c r="K41" s="61">
        <v>70</v>
      </c>
      <c r="L41" s="62">
        <v>90</v>
      </c>
      <c r="M41" s="62">
        <v>90</v>
      </c>
      <c r="N41" s="62">
        <v>75</v>
      </c>
      <c r="O41" s="63" t="s">
        <v>19</v>
      </c>
      <c r="P41" s="64">
        <f t="shared" si="7"/>
        <v>77.5</v>
      </c>
      <c r="Q41" s="65">
        <f t="shared" si="10"/>
        <v>96000</v>
      </c>
      <c r="R41" s="67">
        <f t="shared" si="8"/>
        <v>0</v>
      </c>
      <c r="S41" s="67">
        <f t="shared" si="3"/>
        <v>0</v>
      </c>
      <c r="T41" s="65">
        <f>SUM(E41)*0.9</f>
        <v>108000</v>
      </c>
      <c r="U41" s="67">
        <f t="shared" si="9"/>
        <v>0</v>
      </c>
      <c r="V41" s="67">
        <f t="shared" si="5"/>
        <v>0</v>
      </c>
      <c r="W41" s="68">
        <v>100000</v>
      </c>
      <c r="X41" s="69"/>
      <c r="Y41" s="70"/>
      <c r="Z41" s="71"/>
      <c r="AA41" s="53"/>
    </row>
    <row r="42" spans="1:27" ht="30" x14ac:dyDescent="0.25">
      <c r="A42" s="54">
        <v>40</v>
      </c>
      <c r="B42" s="55" t="s">
        <v>30</v>
      </c>
      <c r="C42" s="56" t="s">
        <v>132</v>
      </c>
      <c r="D42" s="57" t="s">
        <v>133</v>
      </c>
      <c r="E42" s="58">
        <v>100000</v>
      </c>
      <c r="F42" s="59">
        <v>0</v>
      </c>
      <c r="G42" s="59">
        <v>0</v>
      </c>
      <c r="H42" s="59">
        <v>100000</v>
      </c>
      <c r="I42" s="60">
        <v>95</v>
      </c>
      <c r="J42" s="60">
        <v>35</v>
      </c>
      <c r="K42" s="61">
        <v>90</v>
      </c>
      <c r="L42" s="62">
        <v>90</v>
      </c>
      <c r="M42" s="62">
        <v>60</v>
      </c>
      <c r="N42" s="62">
        <v>75</v>
      </c>
      <c r="O42" s="63" t="s">
        <v>101</v>
      </c>
      <c r="P42" s="64">
        <f t="shared" si="7"/>
        <v>74.166666666666671</v>
      </c>
      <c r="Q42" s="65">
        <f t="shared" si="10"/>
        <v>80000</v>
      </c>
      <c r="R42" s="67">
        <f t="shared" si="8"/>
        <v>0</v>
      </c>
      <c r="S42" s="67">
        <f t="shared" si="3"/>
        <v>0</v>
      </c>
      <c r="T42" s="65">
        <f>SUM(E42)*0.9</f>
        <v>90000</v>
      </c>
      <c r="U42" s="67">
        <f t="shared" si="9"/>
        <v>0</v>
      </c>
      <c r="V42" s="67">
        <f t="shared" si="5"/>
        <v>0</v>
      </c>
      <c r="W42" s="68">
        <v>50000</v>
      </c>
      <c r="X42" s="69"/>
      <c r="Y42" s="70"/>
      <c r="Z42" s="71"/>
      <c r="AA42" s="53"/>
    </row>
    <row r="43" spans="1:27" ht="45" x14ac:dyDescent="0.25">
      <c r="A43" s="54">
        <v>41</v>
      </c>
      <c r="B43" s="55" t="s">
        <v>30</v>
      </c>
      <c r="C43" s="56" t="s">
        <v>134</v>
      </c>
      <c r="D43" s="57" t="s">
        <v>135</v>
      </c>
      <c r="E43" s="58">
        <v>100000</v>
      </c>
      <c r="F43" s="59">
        <v>0</v>
      </c>
      <c r="G43" s="59">
        <v>0</v>
      </c>
      <c r="H43" s="59">
        <v>100000</v>
      </c>
      <c r="I43" s="60">
        <v>70</v>
      </c>
      <c r="J43" s="60">
        <v>50</v>
      </c>
      <c r="K43" s="61">
        <v>80</v>
      </c>
      <c r="L43" s="62">
        <v>70</v>
      </c>
      <c r="M43" s="62">
        <v>80</v>
      </c>
      <c r="N43" s="62">
        <v>75</v>
      </c>
      <c r="O43" s="63" t="s">
        <v>84</v>
      </c>
      <c r="P43" s="64">
        <f t="shared" si="7"/>
        <v>70.833333333333329</v>
      </c>
      <c r="Q43" s="65">
        <f t="shared" si="10"/>
        <v>80000</v>
      </c>
      <c r="R43" s="67">
        <f t="shared" si="8"/>
        <v>0</v>
      </c>
      <c r="S43" s="67">
        <f t="shared" si="3"/>
        <v>0</v>
      </c>
      <c r="T43" s="65">
        <f>SUM(E43)*0.9</f>
        <v>90000</v>
      </c>
      <c r="U43" s="67">
        <f t="shared" si="9"/>
        <v>0</v>
      </c>
      <c r="V43" s="67">
        <f t="shared" si="5"/>
        <v>0</v>
      </c>
      <c r="W43" s="68" t="s">
        <v>89</v>
      </c>
      <c r="X43" s="69"/>
      <c r="Y43" s="70"/>
      <c r="Z43" s="71" t="s">
        <v>136</v>
      </c>
      <c r="AA43" s="53"/>
    </row>
    <row r="44" spans="1:27" ht="30" x14ac:dyDescent="0.25">
      <c r="A44" s="54">
        <v>42</v>
      </c>
      <c r="B44" s="55" t="s">
        <v>137</v>
      </c>
      <c r="C44" s="56" t="s">
        <v>138</v>
      </c>
      <c r="D44" s="57" t="s">
        <v>139</v>
      </c>
      <c r="E44" s="58">
        <v>87500</v>
      </c>
      <c r="F44" s="59">
        <v>0</v>
      </c>
      <c r="G44" s="59">
        <v>0</v>
      </c>
      <c r="H44" s="59">
        <v>87000</v>
      </c>
      <c r="I44" s="60">
        <v>75</v>
      </c>
      <c r="J44" s="60">
        <v>45</v>
      </c>
      <c r="K44" s="61">
        <v>35</v>
      </c>
      <c r="L44" s="62">
        <v>90</v>
      </c>
      <c r="M44" s="62">
        <v>60</v>
      </c>
      <c r="N44" s="62">
        <v>75</v>
      </c>
      <c r="O44" s="63" t="s">
        <v>19</v>
      </c>
      <c r="P44" s="64">
        <f t="shared" si="7"/>
        <v>63.333333333333336</v>
      </c>
      <c r="Q44" s="65">
        <f t="shared" si="10"/>
        <v>70000</v>
      </c>
      <c r="R44" s="67">
        <f t="shared" si="8"/>
        <v>0</v>
      </c>
      <c r="S44" s="67">
        <f t="shared" si="3"/>
        <v>0</v>
      </c>
      <c r="T44" s="65">
        <v>78000</v>
      </c>
      <c r="U44" s="67">
        <f t="shared" si="9"/>
        <v>0</v>
      </c>
      <c r="V44" s="67">
        <f t="shared" si="5"/>
        <v>0</v>
      </c>
      <c r="W44" s="68">
        <v>50000</v>
      </c>
      <c r="X44" s="69"/>
      <c r="Y44" s="70"/>
      <c r="Z44" s="71"/>
      <c r="AA44" s="53"/>
    </row>
    <row r="45" spans="1:27" ht="15" customHeight="1" x14ac:dyDescent="0.25">
      <c r="A45" s="54">
        <v>43</v>
      </c>
      <c r="B45" s="55" t="s">
        <v>140</v>
      </c>
      <c r="C45" s="56" t="s">
        <v>141</v>
      </c>
      <c r="D45" s="57" t="s">
        <v>142</v>
      </c>
      <c r="E45" s="58">
        <v>140000</v>
      </c>
      <c r="F45" s="59">
        <v>0</v>
      </c>
      <c r="G45" s="59">
        <v>0</v>
      </c>
      <c r="H45" s="59">
        <v>140000</v>
      </c>
      <c r="I45" s="60">
        <v>30</v>
      </c>
      <c r="J45" s="60">
        <v>80</v>
      </c>
      <c r="K45" s="61">
        <v>70</v>
      </c>
      <c r="L45" s="62">
        <v>50</v>
      </c>
      <c r="M45" s="62">
        <v>70</v>
      </c>
      <c r="N45" s="62">
        <v>75</v>
      </c>
      <c r="O45" s="106" t="s">
        <v>143</v>
      </c>
      <c r="P45" s="64">
        <f t="shared" si="7"/>
        <v>62.5</v>
      </c>
      <c r="Q45" s="65">
        <f t="shared" si="10"/>
        <v>112000</v>
      </c>
      <c r="R45" s="67">
        <f t="shared" si="8"/>
        <v>0</v>
      </c>
      <c r="S45" s="67">
        <f t="shared" si="3"/>
        <v>0</v>
      </c>
      <c r="T45" s="65">
        <f>SUM(E45)*0.9</f>
        <v>126000</v>
      </c>
      <c r="U45" s="67">
        <f t="shared" si="9"/>
        <v>0</v>
      </c>
      <c r="V45" s="67">
        <f t="shared" si="5"/>
        <v>0</v>
      </c>
      <c r="W45" s="68">
        <v>70000</v>
      </c>
      <c r="X45" s="69"/>
      <c r="Y45" s="70"/>
      <c r="Z45" s="71"/>
      <c r="AA45" s="53"/>
    </row>
    <row r="46" spans="1:27" ht="15.75" customHeight="1" x14ac:dyDescent="0.25">
      <c r="A46" s="54">
        <v>44</v>
      </c>
      <c r="B46" s="55" t="s">
        <v>144</v>
      </c>
      <c r="C46" s="56" t="s">
        <v>145</v>
      </c>
      <c r="D46" s="57" t="s">
        <v>146</v>
      </c>
      <c r="E46" s="58">
        <v>310000</v>
      </c>
      <c r="F46" s="59">
        <v>0</v>
      </c>
      <c r="G46" s="59">
        <v>0</v>
      </c>
      <c r="H46" s="59">
        <v>310000</v>
      </c>
      <c r="I46" s="60">
        <v>40</v>
      </c>
      <c r="J46" s="60">
        <v>50</v>
      </c>
      <c r="K46" s="61">
        <v>70</v>
      </c>
      <c r="L46" s="62">
        <v>40</v>
      </c>
      <c r="M46" s="62">
        <v>40</v>
      </c>
      <c r="N46" s="62">
        <v>95</v>
      </c>
      <c r="O46" s="63" t="s">
        <v>15</v>
      </c>
      <c r="P46" s="64">
        <f t="shared" si="7"/>
        <v>55.833333333333336</v>
      </c>
      <c r="Q46" s="65">
        <f t="shared" si="10"/>
        <v>248000</v>
      </c>
      <c r="R46" s="67">
        <f t="shared" si="8"/>
        <v>0</v>
      </c>
      <c r="S46" s="67">
        <f t="shared" si="3"/>
        <v>0</v>
      </c>
      <c r="T46" s="65">
        <f>SUM(E46)*0.9</f>
        <v>279000</v>
      </c>
      <c r="U46" s="67">
        <f t="shared" si="9"/>
        <v>0</v>
      </c>
      <c r="V46" s="67">
        <f t="shared" si="5"/>
        <v>0</v>
      </c>
      <c r="W46" s="68">
        <v>200000</v>
      </c>
      <c r="X46" s="69"/>
      <c r="Y46" s="70"/>
      <c r="Z46" s="71"/>
      <c r="AA46" s="53"/>
    </row>
    <row r="47" spans="1:27" ht="105" x14ac:dyDescent="0.25">
      <c r="A47" s="54">
        <v>45</v>
      </c>
      <c r="B47" s="107" t="s">
        <v>81</v>
      </c>
      <c r="C47" s="56" t="s">
        <v>147</v>
      </c>
      <c r="D47" s="57" t="s">
        <v>83</v>
      </c>
      <c r="E47" s="108">
        <v>33000</v>
      </c>
      <c r="F47" s="59">
        <v>73750</v>
      </c>
      <c r="G47" s="59">
        <v>0</v>
      </c>
      <c r="H47" s="59">
        <v>106000</v>
      </c>
      <c r="I47" s="60">
        <v>80</v>
      </c>
      <c r="J47" s="60">
        <v>60</v>
      </c>
      <c r="K47" s="61">
        <v>35</v>
      </c>
      <c r="L47" s="62">
        <v>50</v>
      </c>
      <c r="M47" s="62">
        <v>30</v>
      </c>
      <c r="N47" s="62">
        <v>60</v>
      </c>
      <c r="O47" s="109"/>
      <c r="P47" s="110">
        <f t="shared" si="7"/>
        <v>52.5</v>
      </c>
      <c r="Q47" s="65">
        <v>26000</v>
      </c>
      <c r="R47" s="66">
        <f t="shared" si="8"/>
        <v>59000</v>
      </c>
      <c r="S47" s="67">
        <f t="shared" si="3"/>
        <v>0</v>
      </c>
      <c r="T47" s="65">
        <v>29000</v>
      </c>
      <c r="U47" s="66">
        <v>66000</v>
      </c>
      <c r="V47" s="67">
        <f t="shared" si="5"/>
        <v>0</v>
      </c>
      <c r="W47" s="80">
        <v>0</v>
      </c>
      <c r="X47" s="69">
        <v>0</v>
      </c>
      <c r="Y47" s="69"/>
      <c r="Z47" s="71" t="s">
        <v>148</v>
      </c>
      <c r="AA47" s="53"/>
    </row>
    <row r="48" spans="1:27" ht="30.75" thickBot="1" x14ac:dyDescent="0.3">
      <c r="A48" s="88">
        <v>46</v>
      </c>
      <c r="B48" s="111" t="s">
        <v>149</v>
      </c>
      <c r="C48" s="90" t="s">
        <v>150</v>
      </c>
      <c r="D48" s="91" t="s">
        <v>151</v>
      </c>
      <c r="E48" s="112">
        <v>142330</v>
      </c>
      <c r="F48" s="93">
        <v>0</v>
      </c>
      <c r="G48" s="93">
        <v>0</v>
      </c>
      <c r="H48" s="93">
        <v>142330</v>
      </c>
      <c r="I48" s="94"/>
      <c r="J48" s="94"/>
      <c r="K48" s="94"/>
      <c r="L48" s="94"/>
      <c r="M48" s="94"/>
      <c r="N48" s="94"/>
      <c r="O48" s="113"/>
      <c r="P48" s="114">
        <v>95</v>
      </c>
      <c r="Q48" s="115"/>
      <c r="R48" s="116"/>
      <c r="S48" s="116"/>
      <c r="T48" s="117"/>
      <c r="U48" s="116"/>
      <c r="V48" s="116"/>
      <c r="W48" s="118">
        <v>140000</v>
      </c>
      <c r="X48" s="102">
        <v>0</v>
      </c>
      <c r="Y48" s="102"/>
      <c r="Z48" s="104"/>
      <c r="AA48" s="53"/>
    </row>
    <row r="49" spans="1:29" s="128" customFormat="1" ht="21" customHeight="1" x14ac:dyDescent="0.25">
      <c r="A49" s="119"/>
      <c r="B49" s="120"/>
      <c r="C49" s="121"/>
      <c r="D49" s="121"/>
      <c r="E49" s="122">
        <f>SUM(E3:E48)</f>
        <v>4933219</v>
      </c>
      <c r="F49" s="123">
        <f>SUM(F3:F48)</f>
        <v>1476354</v>
      </c>
      <c r="G49" s="123"/>
      <c r="H49" s="123"/>
      <c r="I49" s="124"/>
      <c r="J49" s="124"/>
      <c r="K49" s="124"/>
      <c r="L49" s="124"/>
      <c r="M49" s="124"/>
      <c r="N49" s="124"/>
      <c r="O49" s="119"/>
      <c r="P49" s="125"/>
      <c r="Q49" s="126"/>
      <c r="R49" s="120"/>
      <c r="S49" s="120"/>
      <c r="T49" s="126"/>
      <c r="U49" s="120"/>
      <c r="V49" s="120"/>
      <c r="W49" s="127">
        <f>SUM(W3:W48)</f>
        <v>2275000</v>
      </c>
      <c r="X49" s="127">
        <f>SUM(X3:X48)</f>
        <v>586000</v>
      </c>
      <c r="Y49" s="127"/>
      <c r="Z49" s="121"/>
      <c r="AA49" s="124"/>
    </row>
    <row r="50" spans="1:29" s="128" customFormat="1" ht="19.5" customHeight="1" x14ac:dyDescent="0.25">
      <c r="A50" s="119"/>
      <c r="B50" s="129" t="s">
        <v>152</v>
      </c>
      <c r="C50" s="121"/>
      <c r="D50" s="121"/>
      <c r="E50" s="122"/>
      <c r="F50" s="123"/>
      <c r="G50" s="123"/>
      <c r="H50" s="123"/>
      <c r="I50" s="124"/>
      <c r="J50" s="124"/>
      <c r="K50" s="124"/>
      <c r="L50" s="124"/>
      <c r="M50" s="124"/>
      <c r="N50" s="124"/>
      <c r="O50" s="119"/>
      <c r="P50" s="125"/>
      <c r="Q50" s="126"/>
      <c r="R50" s="120"/>
      <c r="S50" s="120"/>
      <c r="T50" s="126"/>
      <c r="U50" s="120"/>
      <c r="V50" s="120"/>
      <c r="W50" s="127"/>
      <c r="X50" s="127"/>
      <c r="Y50" s="127"/>
      <c r="Z50" s="121"/>
      <c r="AA50" s="124"/>
      <c r="AB50" s="130"/>
    </row>
    <row r="51" spans="1:29" s="128" customFormat="1" ht="25.5" customHeight="1" thickBot="1" x14ac:dyDescent="0.3">
      <c r="A51" s="119"/>
      <c r="B51" s="131" t="s">
        <v>123</v>
      </c>
      <c r="C51" s="132" t="s">
        <v>124</v>
      </c>
      <c r="D51" s="133" t="s">
        <v>153</v>
      </c>
      <c r="E51" s="134">
        <v>105000</v>
      </c>
      <c r="F51" s="135" t="s">
        <v>154</v>
      </c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7"/>
      <c r="X51" s="127"/>
      <c r="Y51" s="127"/>
      <c r="Z51" s="121"/>
      <c r="AA51" s="124"/>
      <c r="AB51" s="130"/>
    </row>
    <row r="52" spans="1:29" x14ac:dyDescent="0.25">
      <c r="A52" s="138"/>
      <c r="B52" s="139"/>
      <c r="C52" s="140"/>
      <c r="D52" s="140"/>
      <c r="E52" s="141"/>
      <c r="F52" s="141"/>
      <c r="G52" s="141"/>
      <c r="H52" s="141"/>
      <c r="I52" s="53"/>
      <c r="J52" s="53"/>
      <c r="K52" s="53"/>
      <c r="L52" s="53"/>
      <c r="M52" s="53"/>
      <c r="N52" s="53"/>
      <c r="O52" s="119"/>
      <c r="P52" s="125"/>
      <c r="Q52" s="142"/>
      <c r="R52" s="139"/>
      <c r="S52" s="139"/>
      <c r="T52" s="142"/>
      <c r="U52" s="139"/>
      <c r="V52" s="139"/>
      <c r="W52" s="143"/>
      <c r="X52" s="144"/>
      <c r="Y52" s="144"/>
      <c r="Z52" s="140"/>
      <c r="AA52" s="53"/>
    </row>
    <row r="53" spans="1:29" ht="18.75" customHeight="1" x14ac:dyDescent="0.25">
      <c r="A53" s="145"/>
      <c r="B53" s="146" t="s">
        <v>155</v>
      </c>
      <c r="C53" s="146"/>
      <c r="D53" s="146"/>
      <c r="E53" s="146"/>
      <c r="F53" s="146"/>
      <c r="G53" s="146"/>
      <c r="H53" s="146"/>
      <c r="I53" s="147"/>
      <c r="J53" s="148"/>
      <c r="K53" s="149"/>
      <c r="L53" s="150"/>
      <c r="M53" s="151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/>
      <c r="Z53"/>
    </row>
    <row r="54" spans="1:29" x14ac:dyDescent="0.25">
      <c r="A54" s="145"/>
      <c r="B54" s="152" t="s">
        <v>156</v>
      </c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45"/>
      <c r="Y54"/>
      <c r="Z54"/>
    </row>
    <row r="55" spans="1:29" x14ac:dyDescent="0.25">
      <c r="A55" s="145"/>
      <c r="B55" s="154"/>
      <c r="C55" s="155"/>
      <c r="D55" s="156"/>
      <c r="E55" s="157"/>
      <c r="F55" s="157"/>
      <c r="G55" s="158"/>
      <c r="H55" s="159"/>
      <c r="I55" s="159"/>
      <c r="J55" s="160"/>
      <c r="K55" s="161"/>
      <c r="L55" s="162"/>
      <c r="M55" s="157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45"/>
      <c r="Y55"/>
      <c r="Z55"/>
    </row>
    <row r="56" spans="1:29" x14ac:dyDescent="0.25">
      <c r="A56" s="145"/>
      <c r="B56" s="164" t="s">
        <v>157</v>
      </c>
      <c r="C56" s="155"/>
      <c r="D56" s="156"/>
      <c r="E56" s="157"/>
      <c r="F56" s="157"/>
      <c r="G56" s="158"/>
      <c r="H56" s="159"/>
      <c r="I56" s="159"/>
      <c r="J56" s="160"/>
      <c r="K56" s="161"/>
      <c r="L56" s="162"/>
      <c r="M56" s="157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45"/>
      <c r="Y56"/>
      <c r="Z56"/>
    </row>
    <row r="57" spans="1:29" ht="15" customHeight="1" x14ac:dyDescent="0.25">
      <c r="A57" s="145"/>
      <c r="B57" s="165" t="s">
        <v>158</v>
      </c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45"/>
      <c r="Y57"/>
      <c r="Z57"/>
    </row>
    <row r="58" spans="1:29" x14ac:dyDescent="0.25">
      <c r="A58" s="145"/>
      <c r="B58" s="164"/>
      <c r="C58" s="155"/>
      <c r="D58" s="156"/>
      <c r="E58" s="157"/>
      <c r="F58" s="157"/>
      <c r="G58" s="158"/>
      <c r="H58" s="159"/>
      <c r="I58" s="159"/>
      <c r="J58" s="160"/>
      <c r="K58" s="161"/>
      <c r="L58" s="162"/>
      <c r="M58" s="157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45"/>
      <c r="Y58"/>
      <c r="Z58"/>
    </row>
    <row r="59" spans="1:29" x14ac:dyDescent="0.25">
      <c r="A59" s="145"/>
      <c r="B59" s="164" t="s">
        <v>159</v>
      </c>
      <c r="C59" s="155"/>
      <c r="D59" s="156"/>
      <c r="E59" s="157"/>
      <c r="F59" s="157"/>
      <c r="G59" s="158"/>
      <c r="H59" s="159"/>
      <c r="I59" s="159"/>
      <c r="J59" s="160"/>
      <c r="K59" s="161"/>
      <c r="L59" s="162"/>
      <c r="M59" s="157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45"/>
      <c r="Y59"/>
      <c r="Z59"/>
    </row>
    <row r="60" spans="1:29" x14ac:dyDescent="0.25">
      <c r="A60" s="145"/>
      <c r="B60" s="166" t="s">
        <v>160</v>
      </c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45"/>
      <c r="Y60"/>
      <c r="Z60"/>
    </row>
    <row r="61" spans="1:29" x14ac:dyDescent="0.25">
      <c r="A61" s="145"/>
      <c r="B61" s="164"/>
      <c r="C61" s="155"/>
      <c r="D61" s="156"/>
      <c r="E61" s="157"/>
      <c r="F61" s="157"/>
      <c r="G61" s="158"/>
      <c r="H61" s="159"/>
      <c r="I61" s="159"/>
      <c r="J61" s="160"/>
      <c r="K61" s="161"/>
      <c r="L61" s="162"/>
      <c r="M61" s="157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45"/>
      <c r="Y61"/>
      <c r="Z61"/>
    </row>
    <row r="62" spans="1:29" x14ac:dyDescent="0.25">
      <c r="A62" s="145"/>
      <c r="B62" s="164" t="s">
        <v>161</v>
      </c>
      <c r="C62" s="155"/>
      <c r="D62" s="156"/>
      <c r="E62" s="157"/>
      <c r="F62" s="157"/>
      <c r="G62" s="158"/>
      <c r="H62" s="159"/>
      <c r="I62" s="159"/>
      <c r="J62" s="160"/>
      <c r="K62" s="161"/>
      <c r="L62" s="162"/>
      <c r="M62" s="157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45"/>
      <c r="Y62"/>
      <c r="Z62"/>
    </row>
    <row r="63" spans="1:29" ht="19.5" customHeight="1" x14ac:dyDescent="0.25">
      <c r="A63" s="145"/>
      <c r="B63" s="166" t="s">
        <v>162</v>
      </c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45"/>
      <c r="Y63"/>
      <c r="Z63"/>
    </row>
    <row r="64" spans="1:29" ht="8.25" customHeight="1" x14ac:dyDescent="0.25">
      <c r="A64" s="167"/>
      <c r="B64" s="151"/>
      <c r="C64" s="151"/>
      <c r="D64" s="151"/>
      <c r="E64" s="145"/>
      <c r="F64" s="145"/>
      <c r="G64" s="145"/>
      <c r="H64" s="145"/>
      <c r="I64" s="145"/>
      <c r="J64" s="145"/>
      <c r="K64" s="168"/>
      <c r="L64" s="168"/>
      <c r="M64" s="151"/>
      <c r="N64" s="151"/>
      <c r="O64" s="151"/>
      <c r="P64" s="151"/>
      <c r="Q64" s="151"/>
      <c r="R64" s="169"/>
      <c r="S64" s="145"/>
      <c r="T64" s="145"/>
      <c r="U64" s="149"/>
      <c r="V64" s="149"/>
      <c r="W64" s="145"/>
      <c r="X64" s="145"/>
      <c r="Y64"/>
      <c r="Z64"/>
      <c r="AA64" s="170"/>
      <c r="AB64" s="170"/>
      <c r="AC64" s="171"/>
    </row>
  </sheetData>
  <mergeCells count="13">
    <mergeCell ref="B63:W63"/>
    <mergeCell ref="I2:O2"/>
    <mergeCell ref="F51:W51"/>
    <mergeCell ref="B53:H53"/>
    <mergeCell ref="B54:W54"/>
    <mergeCell ref="B57:W57"/>
    <mergeCell ref="B60:W60"/>
    <mergeCell ref="B1:D1"/>
    <mergeCell ref="E1:H1"/>
    <mergeCell ref="I1:O1"/>
    <mergeCell ref="Q1:S1"/>
    <mergeCell ref="T1:V1"/>
    <mergeCell ref="W1:Y1"/>
  </mergeCells>
  <pageMargins left="0.7" right="0.7" top="0.78740157499999996" bottom="0.78740157499999996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Ilustr., komiks 2020-2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Fišer Bohumil</cp:lastModifiedBy>
  <dcterms:created xsi:type="dcterms:W3CDTF">2020-07-24T08:09:49Z</dcterms:created>
  <dcterms:modified xsi:type="dcterms:W3CDTF">2020-07-24T08:10:06Z</dcterms:modified>
</cp:coreProperties>
</file>