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NPV14\rdf$\olga.pavlova\Desktop\vše po Alanovi\"/>
    </mc:Choice>
  </mc:AlternateContent>
  <xr:revisionPtr revIDLastSave="0" documentId="13_ncr:1_{D67CAC70-4CA8-4213-B1F9-E79F33508B3C}" xr6:coauthVersionLast="36" xr6:coauthVersionMax="36" xr10:uidLastSave="{00000000-0000-0000-0000-000000000000}"/>
  <workbookProtection workbookPassword="F03F" lockStructure="1"/>
  <bookViews>
    <workbookView xWindow="0" yWindow="0" windowWidth="28800" windowHeight="11325" tabRatio="755" xr2:uid="{00000000-000D-0000-FFFF-FFFF00000000}"/>
  </bookViews>
  <sheets>
    <sheet name="Rozpočet" sheetId="9" r:id="rId1"/>
    <sheet name="Nabídka" sheetId="8" state="hidden" r:id="rId2"/>
  </sheets>
  <externalReferences>
    <externalReference r:id="rId3"/>
    <externalReference r:id="rId4"/>
  </externalReferences>
  <definedNames>
    <definedName name="A" localSheetId="1">#REF!</definedName>
    <definedName name="A">#REF!</definedName>
    <definedName name="A." localSheetId="1">#REF!</definedName>
    <definedName name="A.">#REF!</definedName>
    <definedName name="Data">#REF!</definedName>
    <definedName name="Datum">#REF!</definedName>
    <definedName name="DPH" localSheetId="1">[1]Data!$K$1:$K$3</definedName>
    <definedName name="DPH">#REF!</definedName>
    <definedName name="Kraj" localSheetId="1">[1]Data!$M$1:$M$15</definedName>
    <definedName name="Kraj">#REF!</definedName>
    <definedName name="Kraje">#REF!</definedName>
    <definedName name="Literatura_okruhy">#REF!</definedName>
    <definedName name="Nezisk" localSheetId="1">[1]Data!$I$1:$I$10</definedName>
    <definedName name="Nezisk">#REF!</definedName>
    <definedName name="Neziskové">#REF!</definedName>
    <definedName name="Neziskovky">#REF!</definedName>
    <definedName name="_xlnm.Print_Area" localSheetId="0">Rozpočet!$A$1:$I$57</definedName>
    <definedName name="Okres" localSheetId="1">[1]Data!$E$1:$E$102</definedName>
    <definedName name="Okres">#REF!</definedName>
    <definedName name="Okruh">#REF!</definedName>
    <definedName name="Okruhy">#REF!</definedName>
    <definedName name="Termín">#REF!</definedName>
    <definedName name="Vydání" localSheetId="1">[1]Data!$J$1:$J$6</definedName>
    <definedName name="Vydání">#REF!</definedName>
    <definedName name="Zisk" localSheetId="1">[1]Data!$H$1:$H$5</definedName>
    <definedName name="Zisk">#REF!</definedName>
    <definedName name="Ziskové">#REF!</definedName>
    <definedName name="Ziskovky">#REF!</definedName>
  </definedNames>
  <calcPr calcId="191029"/>
</workbook>
</file>

<file path=xl/calcChain.xml><?xml version="1.0" encoding="utf-8"?>
<calcChain xmlns="http://schemas.openxmlformats.org/spreadsheetml/2006/main">
  <c r="F2" i="8" l="1"/>
  <c r="N4" i="9" l="1"/>
  <c r="N3" i="9"/>
  <c r="G46" i="9"/>
  <c r="A36" i="9" l="1"/>
  <c r="D36" i="9" s="1"/>
  <c r="E36" i="9" l="1"/>
  <c r="F3" i="8"/>
  <c r="F40" i="9" l="1"/>
  <c r="N2" i="9"/>
  <c r="I24" i="9" s="1"/>
  <c r="G54" i="9" l="1"/>
  <c r="H23" i="9"/>
  <c r="G23" i="9"/>
  <c r="F23" i="9"/>
  <c r="I22" i="9"/>
  <c r="I21" i="9"/>
  <c r="I20" i="9"/>
  <c r="I19" i="9"/>
  <c r="I18" i="9"/>
  <c r="I17" i="9"/>
  <c r="I16" i="9"/>
  <c r="I23" i="9" l="1"/>
  <c r="I26" i="9" l="1"/>
  <c r="D25" i="9" s="1"/>
  <c r="G24" i="9" l="1"/>
  <c r="F42" i="9"/>
  <c r="I44" i="9"/>
  <c r="G55" i="9"/>
  <c r="G29" i="9"/>
  <c r="D31" i="9"/>
  <c r="I27" i="9"/>
</calcChain>
</file>

<file path=xl/sharedStrings.xml><?xml version="1.0" encoding="utf-8"?>
<sst xmlns="http://schemas.openxmlformats.org/spreadsheetml/2006/main" count="122" uniqueCount="96">
  <si>
    <t>Tisk, vazba</t>
  </si>
  <si>
    <t>Redakční zpracování</t>
  </si>
  <si>
    <t>Celkové výrobní náklady</t>
  </si>
  <si>
    <t>Jiné odbory Ministerstva kultury</t>
  </si>
  <si>
    <t>Státní fond kultury</t>
  </si>
  <si>
    <r>
      <t xml:space="preserve">Orgány státní správy či samosprávy </t>
    </r>
    <r>
      <rPr>
        <i/>
        <sz val="10"/>
        <color theme="1"/>
        <rFont val="Calibri"/>
        <family val="2"/>
        <charset val="238"/>
        <scheme val="minor"/>
      </rPr>
      <t>(kraje, města, obce)</t>
    </r>
  </si>
  <si>
    <t>Celkové pokrytí nákladů</t>
  </si>
  <si>
    <t>B. POKRYTÍ NÁKLADŮ</t>
  </si>
  <si>
    <t>Sazba, reprografie, předtisková příprava</t>
  </si>
  <si>
    <t>Sponzoři, finanční dary vázané na realizaci projektu</t>
  </si>
  <si>
    <t>Ostatní zdroje krytí</t>
  </si>
  <si>
    <r>
      <t xml:space="preserve">Další plánované zdroje krytí </t>
    </r>
    <r>
      <rPr>
        <b/>
        <i/>
        <sz val="10"/>
        <color theme="1"/>
        <rFont val="Calibri"/>
        <family val="2"/>
        <charset val="238"/>
        <scheme val="minor"/>
      </rPr>
      <t>(požádáno)</t>
    </r>
    <r>
      <rPr>
        <b/>
        <sz val="10"/>
        <color theme="1"/>
        <rFont val="Calibri"/>
        <family val="2"/>
        <charset val="238"/>
        <scheme val="minor"/>
      </rPr>
      <t xml:space="preserve"> :</t>
    </r>
  </si>
  <si>
    <t>Vlastní finanční vklad žadatele // Předpokládá se dokrytí nákladů na projekt z vlastních zdrojů žadatele nad rámec tržeb
 a případných poskytnutých dotací či jiných zdrojů krytí.</t>
  </si>
  <si>
    <t>Grafická úprava, návrh obálky</t>
  </si>
  <si>
    <t>Autorská práva, licenční poplatky</t>
  </si>
  <si>
    <t>Honorář za překlad, ilustrace, doslov apod.</t>
  </si>
  <si>
    <r>
      <rPr>
        <b/>
        <sz val="10"/>
        <color theme="1"/>
        <rFont val="Calibri"/>
        <family val="2"/>
        <charset val="238"/>
        <scheme val="minor"/>
      </rPr>
      <t>Tržby</t>
    </r>
    <r>
      <rPr>
        <i/>
        <sz val="10"/>
        <color theme="1"/>
        <rFont val="Calibri"/>
        <family val="2"/>
        <charset val="238"/>
        <scheme val="minor"/>
      </rPr>
      <t xml:space="preserve">  v Kč </t>
    </r>
  </si>
  <si>
    <r>
      <t xml:space="preserve">Ediční příprava textů 
</t>
    </r>
    <r>
      <rPr>
        <sz val="8"/>
        <color theme="1"/>
        <rFont val="Calibri"/>
        <family val="2"/>
        <charset val="238"/>
        <scheme val="minor"/>
      </rPr>
      <t>(jen u antologií, almanachů, výborů, korespondence ap.)</t>
    </r>
  </si>
  <si>
    <t>Předpokládané vydavatelské parametry publikace</t>
  </si>
  <si>
    <t xml:space="preserve">Celkové náklady na projekt                                                                                                                        </t>
  </si>
  <si>
    <t xml:space="preserve">VLASTNÍ ODHAD prodeje do 1 roku od vydání :   </t>
  </si>
  <si>
    <t>Celková bilance (ztráta - / zisk + )</t>
  </si>
  <si>
    <t xml:space="preserve">   výtisků</t>
  </si>
  <si>
    <t>Upravený limit dotace z výše nákladů</t>
  </si>
  <si>
    <t xml:space="preserve">Požadovaná dotace zaokrouhlená na celé tisíce Kč  </t>
  </si>
  <si>
    <t>Autor a název knihy:</t>
  </si>
  <si>
    <r>
      <rPr>
        <b/>
        <sz val="10"/>
        <color theme="1"/>
        <rFont val="Calibri"/>
        <family val="2"/>
        <charset val="238"/>
        <scheme val="minor"/>
      </rPr>
      <t>Předpokládaný prodej v 1. roce od vydání publikace</t>
    </r>
    <r>
      <rPr>
        <sz val="10"/>
        <color theme="1"/>
        <rFont val="Calibri"/>
        <family val="2"/>
        <charset val="238"/>
        <scheme val="minor"/>
      </rPr>
      <t xml:space="preserve"> v počtu kusů          * orientační odhad prodejnosti*  </t>
    </r>
  </si>
  <si>
    <t xml:space="preserve">50 % celkových nákladů                                                                                                                             </t>
  </si>
  <si>
    <t>Žádáme o mimořádnou
dotaci ve výši</t>
  </si>
  <si>
    <t>Statutární orgán potvrzuje, že projekt schválil a doporučil k předložení do dotačního programu.</t>
  </si>
  <si>
    <t>Potvrzuji správnost uvedených údajů a prohlašuji, že nemám žádné splatné závazky vůči státnímu rozpočtu, státním fondům a rozpočtům územních samosprávných celků ani splatné závazky pojistného na veřejné zdravotní pojištění, pojistného na sociální zabezpečení a příspěvku na státní politiku zaměstnanosti. Prohlašuji, že jsem se seznámil(a) s vyhlašovacími podmínkami a akceptuji je. Prohlašuji, že souhlasím se zveřejněním identifikačních údajů o své osobě a o výši poskytnuté dotace jakož i s případným poskytnutím kopie této žádosti a jejích příloh podle zákona č. 106/1999 Sb., o svobodném přístupu k informacím, v platném znění. Beru na vědomí, že zpracování osobních údajů o subjektu údajů (žadateli) pro účely plnění svých právních povinností souvisejících s hodnocením žádostí o poskytnutí dotace a s rozhodnutím o žádosti (zejména zveřejnění ve veřejně přístupném informačním systému Ministerstva financí provede Ministerstvo kultury se sídlem v Praze 1, Maltézské nám. 471/1, IČ 00023671, coby správce osobních údajů, dle čl. 6 odst. 1 písm. c) (jakožto nezbytnost pro splnění právní povinnosti, která se na správce vztahuje) Nařízení Evropského parlamentu a Rady (EU) 2016/679 ze dne 27. dubna 2016, o ochraně fyzických osob v souvislosti se zpracováním osobních údajů a o volném pohybu těchto údajů a o zrušení směrnice 95/46/ES (obecné nařízení o ochraně osobních údajů) a na základě zákona č. 110/2019 Sb., o zpracování osobních údajů a změně některých zákonů, ve znění pozdějších předpisů, po dobu nezbytně nutnou.</t>
  </si>
  <si>
    <t xml:space="preserve">     V  .......................................                                                  dne  ........................................</t>
  </si>
  <si>
    <t>Jméno, příjmení, funkce a podpis žadatele</t>
  </si>
  <si>
    <t>CL</t>
  </si>
  <si>
    <t>Česká literatura (CL)</t>
  </si>
  <si>
    <t>Překladová literatura (PL)</t>
  </si>
  <si>
    <t>Ilustrovaná tvorba (IL)</t>
  </si>
  <si>
    <t>Tematický okruh publikace</t>
  </si>
  <si>
    <t>Poezie, debuty, dramata, spisy</t>
  </si>
  <si>
    <t>Umělecká próza, literatura faktu</t>
  </si>
  <si>
    <t>Odborná literatura</t>
  </si>
  <si>
    <t>Literatura pro děti, komiks</t>
  </si>
  <si>
    <t>Zařazení publikace pro potřeby výpočtu předpokladaného prodeje</t>
  </si>
  <si>
    <t xml:space="preserve"> =SUMA(30000+(50*D8)+(5*H7))</t>
  </si>
  <si>
    <t>CL 3</t>
  </si>
  <si>
    <t>CL 2</t>
  </si>
  <si>
    <t>CL 1</t>
  </si>
  <si>
    <t xml:space="preserve"> =SUMA(27000+(50*D8)+(5*H7))</t>
  </si>
  <si>
    <t xml:space="preserve"> =SUMA(23000+(50*D8)+(5*H7))</t>
  </si>
  <si>
    <t xml:space="preserve"> =SUMA(35000+(50*D8)+(5*H7))</t>
  </si>
  <si>
    <t>Rozpočet</t>
  </si>
  <si>
    <t>Jednoletý</t>
  </si>
  <si>
    <t>Dvouletý</t>
  </si>
  <si>
    <t>Tříletý</t>
  </si>
  <si>
    <t>PL</t>
  </si>
  <si>
    <t>IL</t>
  </si>
  <si>
    <t>PL 3</t>
  </si>
  <si>
    <t>PL 2</t>
  </si>
  <si>
    <t>PL 1</t>
  </si>
  <si>
    <t>IL 3</t>
  </si>
  <si>
    <t>IL 2</t>
  </si>
  <si>
    <t>IL 1</t>
  </si>
  <si>
    <t>x</t>
  </si>
  <si>
    <t>VYBERTE</t>
  </si>
  <si>
    <t xml:space="preserve">Doporučená prodejní cena </t>
  </si>
  <si>
    <t>Pouze vizuální kontrola</t>
  </si>
  <si>
    <t>Zařazení publikace I3</t>
  </si>
  <si>
    <t>Podíl režie nakladatelství I25</t>
  </si>
  <si>
    <t>Sazba DPH</t>
  </si>
  <si>
    <t>Maximálně povolená režie</t>
  </si>
  <si>
    <r>
      <t xml:space="preserve">Podíl režie nakladatelství </t>
    </r>
    <r>
      <rPr>
        <b/>
        <sz val="8"/>
        <color rgb="FFFF0000"/>
        <rFont val="Calibri"/>
        <family val="2"/>
        <charset val="238"/>
        <scheme val="minor"/>
      </rPr>
      <t xml:space="preserve">(nesmí přesáhnout výši 50 % ze spoluúčasti na projekt)      </t>
    </r>
    <r>
      <rPr>
        <sz val="10"/>
        <color rgb="FFFF0000"/>
        <rFont val="Calibri"/>
        <family val="2"/>
        <charset val="238"/>
        <scheme val="minor"/>
      </rPr>
      <t xml:space="preserve">  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</t>
    </r>
  </si>
  <si>
    <t>Zařazení publikace</t>
  </si>
  <si>
    <t>Celkem</t>
  </si>
  <si>
    <t>Zaokrouhlujte na celé stovky Kč</t>
  </si>
  <si>
    <t>NÁKLADY NA PROJEKT</t>
  </si>
  <si>
    <t>Zahraniční finanční zdroje</t>
  </si>
  <si>
    <t>Jiné ústřední orgány</t>
  </si>
  <si>
    <t>Zařazení publikace (pro potřeby propočtu předpokládaného prodeje)</t>
  </si>
  <si>
    <t xml:space="preserve">                           Plánovaný rok vydání:</t>
  </si>
  <si>
    <t>Výrobní cena jedné knihy</t>
  </si>
  <si>
    <t>Poznámka</t>
  </si>
  <si>
    <t>Překladatel</t>
  </si>
  <si>
    <t>Překlad z jazyka</t>
  </si>
  <si>
    <r>
      <rPr>
        <sz val="9"/>
        <color theme="1"/>
        <rFont val="Calibri"/>
        <family val="2"/>
        <charset val="238"/>
        <scheme val="minor"/>
      </rPr>
      <t>Editor</t>
    </r>
    <r>
      <rPr>
        <sz val="8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</t>
    </r>
  </si>
  <si>
    <t xml:space="preserve">Ilustrátor                                                                                                                                             </t>
  </si>
  <si>
    <t>Předpokládaná ztráta (ztráta - / zisk +)</t>
  </si>
  <si>
    <t xml:space="preserve">          v %</t>
  </si>
  <si>
    <t>Rozsah - počet tiskových stran cca</t>
  </si>
  <si>
    <t>Náklad v ks cca</t>
  </si>
  <si>
    <t>Formát v mm</t>
  </si>
  <si>
    <t>Vazba</t>
  </si>
  <si>
    <t>Barevnost</t>
  </si>
  <si>
    <t>Počet ilustrací, příloh</t>
  </si>
  <si>
    <r>
      <t xml:space="preserve">celkových nákladů. </t>
    </r>
    <r>
      <rPr>
        <b/>
        <sz val="10"/>
        <rFont val="Calibri"/>
        <family val="2"/>
        <charset val="238"/>
        <scheme val="minor"/>
      </rPr>
      <t>Žádost s odůvodněním je uvedena v popisu projektu.</t>
    </r>
  </si>
  <si>
    <t>Rabat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</si>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</sst>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0.0%"/>
  </numFmts>
  <fonts count="32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sz val="10"/>
      <color rgb="FF000000"/>
      <name val="Garamond"/>
      <family val="1"/>
      <charset val="238"/>
    </font>
    <font>
      <sz val="10"/>
      <color theme="1"/>
      <name val="Garamond"/>
      <family val="1"/>
      <charset val="238"/>
    </font>
    <font>
      <sz val="11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81">
    <xf numFmtId="0" fontId="0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4" fillId="0" borderId="0"/>
    <xf numFmtId="9" fontId="22" fillId="0" borderId="0" applyFont="0" applyFill="0" applyBorder="0" applyAlignment="0" applyProtection="0"/>
  </cellStyleXfs>
  <cellXfs count="218">
    <xf numFmtId="0" fontId="0" fillId="0" borderId="0" xfId="0"/>
    <xf numFmtId="0" fontId="9" fillId="0" borderId="0" xfId="0" applyFont="1" applyProtection="1"/>
    <xf numFmtId="0" fontId="0" fillId="0" borderId="0" xfId="0" applyProtection="1"/>
    <xf numFmtId="0" fontId="0" fillId="0" borderId="0" xfId="0" applyFont="1" applyProtection="1"/>
    <xf numFmtId="3" fontId="0" fillId="0" borderId="0" xfId="0" applyNumberFormat="1" applyProtection="1"/>
    <xf numFmtId="0" fontId="22" fillId="0" borderId="0" xfId="278"/>
    <xf numFmtId="0" fontId="7" fillId="6" borderId="6" xfId="279" applyFont="1" applyFill="1" applyBorder="1" applyAlignment="1" applyProtection="1"/>
    <xf numFmtId="0" fontId="22" fillId="0" borderId="0" xfId="278" applyAlignment="1">
      <alignment horizontal="center"/>
    </xf>
    <xf numFmtId="0" fontId="0" fillId="0" borderId="0" xfId="0" applyFont="1" applyAlignment="1" applyProtection="1">
      <alignment horizontal="center"/>
    </xf>
    <xf numFmtId="9" fontId="0" fillId="0" borderId="6" xfId="280" applyFont="1" applyFill="1" applyBorder="1"/>
    <xf numFmtId="0" fontId="22" fillId="0" borderId="6" xfId="278" applyBorder="1"/>
    <xf numFmtId="0" fontId="0" fillId="0" borderId="6" xfId="0" applyFont="1" applyBorder="1" applyAlignment="1" applyProtection="1">
      <alignment horizontal="center"/>
    </xf>
    <xf numFmtId="0" fontId="0" fillId="0" borderId="6" xfId="0" applyBorder="1" applyProtection="1"/>
    <xf numFmtId="3" fontId="7" fillId="8" borderId="6" xfId="0" applyNumberFormat="1" applyFont="1" applyFill="1" applyBorder="1" applyAlignment="1" applyProtection="1"/>
    <xf numFmtId="0" fontId="23" fillId="3" borderId="26" xfId="279" applyFont="1" applyFill="1" applyBorder="1" applyAlignment="1" applyProtection="1">
      <alignment horizontal="center" vertical="center"/>
      <protection locked="0"/>
    </xf>
    <xf numFmtId="0" fontId="24" fillId="3" borderId="14" xfId="0" applyFont="1" applyFill="1" applyBorder="1" applyAlignment="1" applyProtection="1">
      <alignment horizontal="center"/>
    </xf>
    <xf numFmtId="0" fontId="5" fillId="7" borderId="6" xfId="278" applyFont="1" applyFill="1" applyBorder="1" applyAlignment="1" applyProtection="1">
      <alignment horizontal="center"/>
    </xf>
    <xf numFmtId="0" fontId="22" fillId="0" borderId="6" xfId="278" applyBorder="1" applyAlignment="1">
      <alignment horizontal="center"/>
    </xf>
    <xf numFmtId="0" fontId="7" fillId="6" borderId="12" xfId="279" applyFont="1" applyFill="1" applyBorder="1" applyAlignment="1" applyProtection="1"/>
    <xf numFmtId="0" fontId="5" fillId="7" borderId="6" xfId="278" applyFont="1" applyFill="1" applyBorder="1" applyAlignment="1" applyProtection="1">
      <alignment horizontal="center" wrapText="1"/>
    </xf>
    <xf numFmtId="0" fontId="22" fillId="6" borderId="6" xfId="278" applyFill="1" applyBorder="1" applyAlignment="1" applyProtection="1">
      <alignment horizontal="left"/>
    </xf>
    <xf numFmtId="9" fontId="0" fillId="6" borderId="6" xfId="280" applyFont="1" applyFill="1" applyBorder="1" applyAlignment="1" applyProtection="1">
      <alignment horizontal="left"/>
    </xf>
    <xf numFmtId="0" fontId="17" fillId="0" borderId="0" xfId="0" applyFont="1" applyProtection="1"/>
    <xf numFmtId="3" fontId="10" fillId="3" borderId="15" xfId="0" applyNumberFormat="1" applyFont="1" applyFill="1" applyBorder="1" applyAlignment="1" applyProtection="1">
      <alignment horizontal="right" vertical="center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23" fillId="5" borderId="26" xfId="279" applyFont="1" applyFill="1" applyBorder="1" applyAlignment="1" applyProtection="1">
      <alignment horizontal="center" vertical="center"/>
      <protection locked="0"/>
    </xf>
    <xf numFmtId="0" fontId="24" fillId="5" borderId="14" xfId="0" applyFont="1" applyFill="1" applyBorder="1" applyAlignment="1" applyProtection="1">
      <alignment horizontal="center"/>
    </xf>
    <xf numFmtId="0" fontId="24" fillId="5" borderId="14" xfId="279" applyFont="1" applyFill="1" applyBorder="1" applyAlignment="1" applyProtection="1">
      <alignment vertical="center"/>
      <protection locked="0"/>
    </xf>
    <xf numFmtId="0" fontId="5" fillId="5" borderId="15" xfId="0" applyFont="1" applyFill="1" applyBorder="1" applyAlignment="1" applyProtection="1">
      <alignment horizontal="center" vertical="center" wrapText="1"/>
    </xf>
    <xf numFmtId="0" fontId="7" fillId="5" borderId="0" xfId="0" applyFont="1" applyFill="1" applyBorder="1" applyAlignment="1" applyProtection="1">
      <alignment horizontal="center"/>
    </xf>
    <xf numFmtId="3" fontId="16" fillId="5" borderId="21" xfId="0" applyNumberFormat="1" applyFont="1" applyFill="1" applyBorder="1" applyAlignment="1" applyProtection="1"/>
    <xf numFmtId="3" fontId="16" fillId="5" borderId="3" xfId="0" applyNumberFormat="1" applyFont="1" applyFill="1" applyBorder="1" applyAlignment="1" applyProtection="1"/>
    <xf numFmtId="3" fontId="17" fillId="5" borderId="0" xfId="0" applyNumberFormat="1" applyFont="1" applyFill="1" applyBorder="1" applyAlignment="1" applyProtection="1"/>
    <xf numFmtId="3" fontId="16" fillId="5" borderId="0" xfId="0" applyNumberFormat="1" applyFont="1" applyFill="1" applyBorder="1" applyAlignment="1" applyProtection="1"/>
    <xf numFmtId="3" fontId="16" fillId="5" borderId="0" xfId="0" applyNumberFormat="1" applyFont="1" applyFill="1" applyBorder="1" applyProtection="1"/>
    <xf numFmtId="3" fontId="15" fillId="5" borderId="0" xfId="0" applyNumberFormat="1" applyFont="1" applyFill="1" applyBorder="1" applyAlignment="1" applyProtection="1"/>
    <xf numFmtId="3" fontId="15" fillId="5" borderId="4" xfId="0" applyNumberFormat="1" applyFont="1" applyFill="1" applyBorder="1" applyAlignment="1" applyProtection="1"/>
    <xf numFmtId="0" fontId="8" fillId="5" borderId="0" xfId="0" applyFont="1" applyFill="1" applyBorder="1" applyAlignment="1" applyProtection="1"/>
    <xf numFmtId="0" fontId="9" fillId="5" borderId="0" xfId="0" applyFont="1" applyFill="1" applyBorder="1" applyAlignment="1" applyProtection="1"/>
    <xf numFmtId="0" fontId="0" fillId="5" borderId="0" xfId="0" applyFill="1" applyBorder="1" applyProtection="1"/>
    <xf numFmtId="0" fontId="0" fillId="5" borderId="4" xfId="0" applyFill="1" applyBorder="1" applyProtection="1"/>
    <xf numFmtId="0" fontId="7" fillId="5" borderId="3" xfId="0" applyFont="1" applyFill="1" applyBorder="1" applyAlignment="1" applyProtection="1"/>
    <xf numFmtId="0" fontId="7" fillId="5" borderId="0" xfId="0" applyFont="1" applyFill="1" applyBorder="1" applyAlignment="1" applyProtection="1"/>
    <xf numFmtId="0" fontId="7" fillId="5" borderId="4" xfId="0" applyFont="1" applyFill="1" applyBorder="1" applyAlignment="1" applyProtection="1"/>
    <xf numFmtId="0" fontId="11" fillId="5" borderId="4" xfId="0" applyFont="1" applyFill="1" applyBorder="1" applyAlignment="1" applyProtection="1"/>
    <xf numFmtId="0" fontId="0" fillId="5" borderId="3" xfId="0" applyFill="1" applyBorder="1" applyProtection="1"/>
    <xf numFmtId="49" fontId="9" fillId="5" borderId="5" xfId="0" applyNumberFormat="1" applyFont="1" applyFill="1" applyBorder="1" applyAlignment="1" applyProtection="1"/>
    <xf numFmtId="49" fontId="9" fillId="5" borderId="28" xfId="0" applyNumberFormat="1" applyFont="1" applyFill="1" applyBorder="1" applyAlignment="1" applyProtection="1"/>
    <xf numFmtId="9" fontId="7" fillId="4" borderId="6" xfId="0" applyNumberFormat="1" applyFont="1" applyFill="1" applyBorder="1" applyAlignment="1" applyProtection="1">
      <alignment horizontal="center" vertical="center"/>
      <protection locked="0"/>
    </xf>
    <xf numFmtId="3" fontId="14" fillId="3" borderId="6" xfId="279" applyNumberFormat="1" applyFill="1" applyBorder="1" applyProtection="1"/>
    <xf numFmtId="9" fontId="14" fillId="3" borderId="6" xfId="280" applyFont="1" applyFill="1" applyBorder="1" applyProtection="1"/>
    <xf numFmtId="0" fontId="10" fillId="5" borderId="2" xfId="0" applyFont="1" applyFill="1" applyBorder="1" applyAlignment="1" applyProtection="1">
      <alignment horizontal="center"/>
    </xf>
    <xf numFmtId="0" fontId="10" fillId="5" borderId="15" xfId="0" applyFont="1" applyFill="1" applyBorder="1" applyAlignment="1" applyProtection="1">
      <alignment horizontal="center"/>
    </xf>
    <xf numFmtId="0" fontId="10" fillId="5" borderId="0" xfId="0" applyFont="1" applyFill="1" applyBorder="1" applyAlignment="1" applyProtection="1">
      <alignment horizontal="center"/>
    </xf>
    <xf numFmtId="0" fontId="10" fillId="5" borderId="4" xfId="0" applyFont="1" applyFill="1" applyBorder="1" applyAlignment="1" applyProtection="1">
      <alignment horizontal="center"/>
    </xf>
    <xf numFmtId="0" fontId="0" fillId="5" borderId="4" xfId="0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0" xfId="0" applyNumberFormat="1" applyFont="1" applyFill="1" applyBorder="1" applyProtection="1"/>
    <xf numFmtId="3" fontId="10" fillId="5" borderId="4" xfId="0" applyNumberFormat="1" applyFont="1" applyFill="1" applyBorder="1" applyProtection="1"/>
    <xf numFmtId="3" fontId="10" fillId="5" borderId="5" xfId="0" applyNumberFormat="1" applyFont="1" applyFill="1" applyBorder="1" applyAlignment="1" applyProtection="1"/>
    <xf numFmtId="165" fontId="5" fillId="3" borderId="22" xfId="0" applyNumberFormat="1" applyFont="1" applyFill="1" applyBorder="1" applyAlignment="1" applyProtection="1">
      <alignment horizontal="center" vertical="center"/>
    </xf>
    <xf numFmtId="9" fontId="5" fillId="4" borderId="22" xfId="280" applyFont="1" applyFill="1" applyBorder="1" applyAlignment="1" applyProtection="1">
      <alignment horizontal="center"/>
      <protection locked="0"/>
    </xf>
    <xf numFmtId="164" fontId="10" fillId="4" borderId="6" xfId="0" applyNumberFormat="1" applyFont="1" applyFill="1" applyBorder="1" applyAlignment="1" applyProtection="1">
      <protection locked="0"/>
    </xf>
    <xf numFmtId="0" fontId="7" fillId="5" borderId="0" xfId="0" applyFont="1" applyFill="1" applyBorder="1" applyProtection="1"/>
    <xf numFmtId="49" fontId="7" fillId="4" borderId="6" xfId="0" applyNumberFormat="1" applyFont="1" applyFill="1" applyBorder="1" applyAlignment="1" applyProtection="1">
      <alignment horizontal="left"/>
      <protection locked="0"/>
    </xf>
    <xf numFmtId="0" fontId="7" fillId="4" borderId="17" xfId="0" applyFont="1" applyFill="1" applyBorder="1" applyAlignment="1" applyProtection="1">
      <alignment horizontal="center"/>
      <protection locked="0"/>
    </xf>
    <xf numFmtId="0" fontId="7" fillId="4" borderId="3" xfId="0" applyFont="1" applyFill="1" applyBorder="1" applyAlignment="1" applyProtection="1"/>
    <xf numFmtId="0" fontId="7" fillId="4" borderId="0" xfId="0" applyFont="1" applyFill="1" applyBorder="1" applyAlignment="1" applyProtection="1"/>
    <xf numFmtId="0" fontId="7" fillId="4" borderId="0" xfId="0" applyFont="1" applyFill="1" applyBorder="1" applyAlignment="1" applyProtection="1">
      <protection locked="0"/>
    </xf>
    <xf numFmtId="0" fontId="7" fillId="4" borderId="4" xfId="0" applyFont="1" applyFill="1" applyBorder="1" applyAlignment="1" applyProtection="1"/>
    <xf numFmtId="0" fontId="7" fillId="4" borderId="3" xfId="0" applyFont="1" applyFill="1" applyBorder="1" applyAlignment="1" applyProtection="1">
      <protection locked="0"/>
    </xf>
    <xf numFmtId="0" fontId="7" fillId="4" borderId="4" xfId="0" applyFont="1" applyFill="1" applyBorder="1" applyAlignment="1" applyProtection="1">
      <protection locked="0"/>
    </xf>
    <xf numFmtId="164" fontId="7" fillId="0" borderId="23" xfId="0" applyNumberFormat="1" applyFont="1" applyFill="1" applyBorder="1" applyAlignment="1" applyProtection="1">
      <alignment horizontal="right"/>
      <protection locked="0"/>
    </xf>
    <xf numFmtId="164" fontId="7" fillId="5" borderId="23" xfId="0" applyNumberFormat="1" applyFont="1" applyFill="1" applyBorder="1" applyAlignment="1" applyProtection="1"/>
    <xf numFmtId="164" fontId="5" fillId="3" borderId="14" xfId="0" applyNumberFormat="1" applyFont="1" applyFill="1" applyBorder="1" applyAlignment="1" applyProtection="1">
      <alignment horizontal="right" vertical="center"/>
    </xf>
    <xf numFmtId="164" fontId="7" fillId="0" borderId="6" xfId="0" applyNumberFormat="1" applyFont="1" applyFill="1" applyBorder="1" applyAlignment="1" applyProtection="1">
      <alignment horizontal="right"/>
      <protection locked="0"/>
    </xf>
    <xf numFmtId="164" fontId="7" fillId="5" borderId="6" xfId="0" applyNumberFormat="1" applyFont="1" applyFill="1" applyBorder="1" applyAlignment="1" applyProtection="1"/>
    <xf numFmtId="164" fontId="7" fillId="0" borderId="12" xfId="0" applyNumberFormat="1" applyFont="1" applyFill="1" applyBorder="1" applyAlignment="1" applyProtection="1">
      <alignment horizontal="right"/>
      <protection locked="0"/>
    </xf>
    <xf numFmtId="164" fontId="5" fillId="3" borderId="18" xfId="0" applyNumberFormat="1" applyFont="1" applyFill="1" applyBorder="1" applyAlignment="1" applyProtection="1">
      <alignment horizontal="right" vertical="center"/>
    </xf>
    <xf numFmtId="164" fontId="10" fillId="3" borderId="12" xfId="0" applyNumberFormat="1" applyFont="1" applyFill="1" applyBorder="1" applyAlignment="1" applyProtection="1">
      <alignment horizontal="right"/>
    </xf>
    <xf numFmtId="164" fontId="10" fillId="5" borderId="10" xfId="0" applyNumberFormat="1" applyFont="1" applyFill="1" applyBorder="1" applyAlignment="1" applyProtection="1"/>
    <xf numFmtId="164" fontId="5" fillId="3" borderId="17" xfId="0" applyNumberFormat="1" applyFont="1" applyFill="1" applyBorder="1" applyAlignment="1" applyProtection="1">
      <alignment horizontal="right" vertical="center"/>
    </xf>
    <xf numFmtId="164" fontId="5" fillId="3" borderId="15" xfId="0" applyNumberFormat="1" applyFont="1" applyFill="1" applyBorder="1" applyAlignment="1" applyProtection="1">
      <alignment horizontal="right" vertical="center"/>
    </xf>
    <xf numFmtId="164" fontId="0" fillId="3" borderId="22" xfId="0" applyNumberFormat="1" applyFill="1" applyBorder="1" applyAlignment="1" applyProtection="1">
      <alignment horizontal="center" vertical="center"/>
    </xf>
    <xf numFmtId="164" fontId="10" fillId="3" borderId="15" xfId="0" applyNumberFormat="1" applyFont="1" applyFill="1" applyBorder="1" applyAlignment="1" applyProtection="1">
      <alignment horizontal="right" vertical="center"/>
    </xf>
    <xf numFmtId="164" fontId="7" fillId="3" borderId="17" xfId="0" applyNumberFormat="1" applyFont="1" applyFill="1" applyBorder="1" applyAlignment="1" applyProtection="1">
      <alignment horizontal="right" vertical="center"/>
    </xf>
    <xf numFmtId="164" fontId="17" fillId="0" borderId="6" xfId="0" applyNumberFormat="1" applyFont="1" applyFill="1" applyBorder="1" applyAlignment="1" applyProtection="1">
      <alignment horizontal="center"/>
      <protection locked="0"/>
    </xf>
    <xf numFmtId="164" fontId="18" fillId="2" borderId="12" xfId="0" applyNumberFormat="1" applyFont="1" applyFill="1" applyBorder="1" applyProtection="1"/>
    <xf numFmtId="164" fontId="18" fillId="3" borderId="6" xfId="0" applyNumberFormat="1" applyFont="1" applyFill="1" applyBorder="1" applyAlignment="1" applyProtection="1">
      <alignment horizontal="center" vertical="center"/>
    </xf>
    <xf numFmtId="164" fontId="10" fillId="3" borderId="6" xfId="0" applyNumberFormat="1" applyFont="1" applyFill="1" applyBorder="1" applyAlignment="1" applyProtection="1"/>
    <xf numFmtId="164" fontId="10" fillId="4" borderId="22" xfId="0" applyNumberFormat="1" applyFont="1" applyFill="1" applyBorder="1" applyAlignment="1" applyProtection="1">
      <protection locked="0"/>
    </xf>
    <xf numFmtId="164" fontId="7" fillId="4" borderId="36" xfId="0" applyNumberFormat="1" applyFont="1" applyFill="1" applyBorder="1" applyAlignment="1" applyProtection="1">
      <protection locked="0"/>
    </xf>
    <xf numFmtId="164" fontId="7" fillId="4" borderId="37" xfId="0" applyNumberFormat="1" applyFont="1" applyFill="1" applyBorder="1" applyAlignment="1" applyProtection="1">
      <protection locked="0"/>
    </xf>
    <xf numFmtId="164" fontId="7" fillId="4" borderId="38" xfId="0" applyNumberFormat="1" applyFont="1" applyFill="1" applyBorder="1" applyAlignment="1" applyProtection="1">
      <protection locked="0"/>
    </xf>
    <xf numFmtId="164" fontId="10" fillId="5" borderId="35" xfId="0" applyNumberFormat="1" applyFont="1" applyFill="1" applyBorder="1" applyAlignment="1" applyProtection="1"/>
    <xf numFmtId="164" fontId="10" fillId="5" borderId="28" xfId="0" applyNumberFormat="1" applyFont="1" applyFill="1" applyBorder="1" applyAlignment="1" applyProtection="1"/>
    <xf numFmtId="0" fontId="7" fillId="5" borderId="3" xfId="0" applyFont="1" applyFill="1" applyBorder="1" applyAlignment="1" applyProtection="1">
      <alignment horizontal="right"/>
    </xf>
    <xf numFmtId="0" fontId="5" fillId="5" borderId="11" xfId="279" applyFont="1" applyFill="1" applyBorder="1" applyAlignment="1" applyProtection="1">
      <alignment horizontal="center" vertical="center"/>
    </xf>
    <xf numFmtId="0" fontId="5" fillId="5" borderId="13" xfId="279" applyFont="1" applyFill="1" applyBorder="1" applyAlignment="1" applyProtection="1">
      <alignment horizontal="center" vertical="center"/>
    </xf>
    <xf numFmtId="0" fontId="5" fillId="5" borderId="12" xfId="279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wrapText="1"/>
    </xf>
    <xf numFmtId="0" fontId="0" fillId="5" borderId="2" xfId="0" applyFont="1" applyFill="1" applyBorder="1" applyAlignment="1" applyProtection="1"/>
    <xf numFmtId="0" fontId="5" fillId="4" borderId="1" xfId="0" applyFont="1" applyFill="1" applyBorder="1" applyAlignment="1" applyProtection="1">
      <alignment horizontal="left" vertical="center" wrapText="1"/>
      <protection locked="0"/>
    </xf>
    <xf numFmtId="0" fontId="5" fillId="4" borderId="2" xfId="0" applyFont="1" applyFill="1" applyBorder="1" applyAlignment="1" applyProtection="1">
      <alignment horizontal="left" vertical="center" wrapText="1"/>
      <protection locked="0"/>
    </xf>
    <xf numFmtId="0" fontId="5" fillId="4" borderId="24" xfId="0" applyFont="1" applyFill="1" applyBorder="1" applyAlignment="1" applyProtection="1">
      <alignment horizontal="left" vertical="center" wrapText="1"/>
      <protection locked="0"/>
    </xf>
    <xf numFmtId="49" fontId="7" fillId="4" borderId="6" xfId="0" applyNumberFormat="1" applyFont="1" applyFill="1" applyBorder="1" applyAlignment="1" applyProtection="1">
      <protection locked="0"/>
    </xf>
    <xf numFmtId="49" fontId="7" fillId="4" borderId="14" xfId="0" applyNumberFormat="1" applyFont="1" applyFill="1" applyBorder="1" applyAlignment="1" applyProtection="1">
      <protection locked="0"/>
    </xf>
    <xf numFmtId="0" fontId="7" fillId="5" borderId="3" xfId="0" applyFont="1" applyFill="1" applyBorder="1" applyAlignment="1" applyProtection="1"/>
    <xf numFmtId="0" fontId="7" fillId="5" borderId="0" xfId="0" applyFont="1" applyFill="1" applyBorder="1" applyAlignment="1" applyProtection="1"/>
    <xf numFmtId="49" fontId="7" fillId="4" borderId="6" xfId="0" applyNumberFormat="1" applyFont="1" applyFill="1" applyBorder="1" applyAlignment="1" applyProtection="1">
      <alignment horizontal="left"/>
      <protection locked="0"/>
    </xf>
    <xf numFmtId="49" fontId="7" fillId="4" borderId="14" xfId="0" applyNumberFormat="1" applyFont="1" applyFill="1" applyBorder="1" applyAlignment="1" applyProtection="1">
      <alignment horizontal="left"/>
      <protection locked="0"/>
    </xf>
    <xf numFmtId="0" fontId="5" fillId="5" borderId="3" xfId="0" applyFont="1" applyFill="1" applyBorder="1" applyAlignment="1" applyProtection="1"/>
    <xf numFmtId="0" fontId="5" fillId="5" borderId="0" xfId="0" applyFont="1" applyFill="1" applyBorder="1" applyAlignment="1" applyProtection="1"/>
    <xf numFmtId="0" fontId="9" fillId="5" borderId="16" xfId="3" applyFont="1" applyFill="1" applyBorder="1" applyAlignment="1" applyProtection="1"/>
    <xf numFmtId="0" fontId="9" fillId="5" borderId="9" xfId="3" applyFont="1" applyFill="1" applyBorder="1" applyAlignment="1" applyProtection="1"/>
    <xf numFmtId="0" fontId="7" fillId="4" borderId="11" xfId="3" applyFont="1" applyFill="1" applyBorder="1" applyAlignment="1" applyProtection="1">
      <alignment wrapText="1"/>
      <protection locked="0"/>
    </xf>
    <xf numFmtId="0" fontId="7" fillId="4" borderId="13" xfId="3" applyFont="1" applyFill="1" applyBorder="1" applyAlignment="1" applyProtection="1">
      <protection locked="0"/>
    </xf>
    <xf numFmtId="0" fontId="7" fillId="4" borderId="17" xfId="3" applyFont="1" applyFill="1" applyBorder="1" applyAlignment="1" applyProtection="1">
      <protection locked="0"/>
    </xf>
    <xf numFmtId="0" fontId="0" fillId="5" borderId="0" xfId="0" applyFill="1" applyBorder="1" applyAlignment="1" applyProtection="1"/>
    <xf numFmtId="49" fontId="7" fillId="4" borderId="10" xfId="0" applyNumberFormat="1" applyFont="1" applyFill="1" applyBorder="1" applyAlignment="1" applyProtection="1">
      <alignment horizontal="left"/>
      <protection locked="0"/>
    </xf>
    <xf numFmtId="49" fontId="7" fillId="4" borderId="18" xfId="0" applyNumberFormat="1" applyFont="1" applyFill="1" applyBorder="1" applyAlignment="1" applyProtection="1">
      <alignment horizontal="left"/>
      <protection locked="0"/>
    </xf>
    <xf numFmtId="0" fontId="10" fillId="5" borderId="3" xfId="0" applyFont="1" applyFill="1" applyBorder="1" applyAlignment="1" applyProtection="1">
      <alignment horizontal="left"/>
    </xf>
    <xf numFmtId="0" fontId="10" fillId="5" borderId="21" xfId="0" applyFont="1" applyFill="1" applyBorder="1" applyAlignment="1" applyProtection="1">
      <alignment horizontal="left"/>
    </xf>
    <xf numFmtId="49" fontId="7" fillId="4" borderId="11" xfId="0" applyNumberFormat="1" applyFont="1" applyFill="1" applyBorder="1" applyAlignment="1" applyProtection="1">
      <alignment wrapText="1"/>
      <protection locked="0"/>
    </xf>
    <xf numFmtId="49" fontId="7" fillId="4" borderId="13" xfId="0" applyNumberFormat="1" applyFont="1" applyFill="1" applyBorder="1" applyAlignment="1" applyProtection="1">
      <protection locked="0"/>
    </xf>
    <xf numFmtId="49" fontId="7" fillId="4" borderId="17" xfId="0" applyNumberFormat="1" applyFont="1" applyFill="1" applyBorder="1" applyAlignment="1" applyProtection="1">
      <protection locked="0"/>
    </xf>
    <xf numFmtId="0" fontId="9" fillId="5" borderId="3" xfId="0" applyFont="1" applyFill="1" applyBorder="1" applyAlignment="1" applyProtection="1"/>
    <xf numFmtId="0" fontId="7" fillId="4" borderId="11" xfId="0" applyFont="1" applyFill="1" applyBorder="1" applyAlignment="1" applyProtection="1">
      <protection locked="0"/>
    </xf>
    <xf numFmtId="0" fontId="7" fillId="4" borderId="13" xfId="0" applyFont="1" applyFill="1" applyBorder="1" applyAlignment="1" applyProtection="1">
      <protection locked="0"/>
    </xf>
    <xf numFmtId="0" fontId="7" fillId="4" borderId="17" xfId="0" applyFont="1" applyFill="1" applyBorder="1" applyAlignment="1" applyProtection="1">
      <protection locked="0"/>
    </xf>
    <xf numFmtId="0" fontId="7" fillId="4" borderId="11" xfId="0" applyFont="1" applyFill="1" applyBorder="1" applyAlignment="1" applyProtection="1">
      <alignment wrapText="1"/>
      <protection locked="0"/>
    </xf>
    <xf numFmtId="0" fontId="7" fillId="4" borderId="12" xfId="0" applyFont="1" applyFill="1" applyBorder="1" applyAlignment="1" applyProtection="1">
      <alignment wrapText="1"/>
      <protection locked="0"/>
    </xf>
    <xf numFmtId="0" fontId="9" fillId="5" borderId="7" xfId="0" applyFont="1" applyFill="1" applyBorder="1" applyAlignment="1" applyProtection="1">
      <alignment horizontal="center"/>
    </xf>
    <xf numFmtId="0" fontId="9" fillId="5" borderId="8" xfId="0" applyFont="1" applyFill="1" applyBorder="1" applyAlignment="1" applyProtection="1">
      <alignment horizontal="center"/>
    </xf>
    <xf numFmtId="0" fontId="0" fillId="5" borderId="19" xfId="0" applyFill="1" applyBorder="1" applyAlignment="1" applyProtection="1">
      <alignment horizontal="center"/>
    </xf>
    <xf numFmtId="0" fontId="6" fillId="5" borderId="3" xfId="3" applyFont="1" applyFill="1" applyBorder="1" applyAlignment="1" applyProtection="1"/>
    <xf numFmtId="0" fontId="14" fillId="5" borderId="0" xfId="3" applyFill="1" applyBorder="1" applyAlignment="1" applyProtection="1"/>
    <xf numFmtId="0" fontId="7" fillId="4" borderId="11" xfId="3" applyFont="1" applyFill="1" applyBorder="1" applyAlignment="1" applyProtection="1">
      <alignment horizontal="left"/>
      <protection locked="0"/>
    </xf>
    <xf numFmtId="0" fontId="10" fillId="5" borderId="3" xfId="0" applyFont="1" applyFill="1" applyBorder="1" applyAlignment="1" applyProtection="1"/>
    <xf numFmtId="0" fontId="10" fillId="5" borderId="0" xfId="0" applyFont="1" applyFill="1" applyBorder="1" applyAlignment="1" applyProtection="1"/>
    <xf numFmtId="0" fontId="10" fillId="5" borderId="21" xfId="0" applyFont="1" applyFill="1" applyBorder="1" applyAlignment="1" applyProtection="1"/>
    <xf numFmtId="0" fontId="10" fillId="5" borderId="29" xfId="0" applyFont="1" applyFill="1" applyBorder="1" applyAlignment="1" applyProtection="1">
      <alignment wrapText="1"/>
    </xf>
    <xf numFmtId="0" fontId="7" fillId="5" borderId="30" xfId="0" applyFont="1" applyFill="1" applyBorder="1" applyAlignment="1" applyProtection="1"/>
    <xf numFmtId="0" fontId="7" fillId="5" borderId="24" xfId="0" applyFont="1" applyFill="1" applyBorder="1" applyAlignment="1" applyProtection="1"/>
    <xf numFmtId="0" fontId="7" fillId="5" borderId="29" xfId="0" applyFont="1" applyFill="1" applyBorder="1" applyAlignment="1" applyProtection="1">
      <alignment horizontal="center" wrapText="1"/>
    </xf>
    <xf numFmtId="0" fontId="7" fillId="5" borderId="30" xfId="0" applyFont="1" applyFill="1" applyBorder="1" applyAlignment="1" applyProtection="1">
      <alignment horizontal="center"/>
    </xf>
    <xf numFmtId="0" fontId="7" fillId="5" borderId="24" xfId="0" applyFont="1" applyFill="1" applyBorder="1" applyAlignment="1" applyProtection="1">
      <alignment horizontal="center"/>
    </xf>
    <xf numFmtId="0" fontId="7" fillId="2" borderId="3" xfId="0" applyFont="1" applyFill="1" applyBorder="1" applyAlignment="1" applyProtection="1"/>
    <xf numFmtId="0" fontId="7" fillId="2" borderId="0" xfId="0" applyFont="1" applyFill="1" applyBorder="1" applyAlignment="1" applyProtection="1"/>
    <xf numFmtId="0" fontId="7" fillId="2" borderId="3" xfId="0" applyFont="1" applyFill="1" applyBorder="1" applyAlignment="1" applyProtection="1">
      <alignment wrapText="1"/>
    </xf>
    <xf numFmtId="0" fontId="7" fillId="2" borderId="21" xfId="0" applyFont="1" applyFill="1" applyBorder="1" applyAlignment="1" applyProtection="1"/>
    <xf numFmtId="0" fontId="7" fillId="5" borderId="21" xfId="0" applyFont="1" applyFill="1" applyBorder="1" applyAlignment="1" applyProtection="1"/>
    <xf numFmtId="0" fontId="26" fillId="3" borderId="1" xfId="0" applyFont="1" applyFill="1" applyBorder="1" applyAlignment="1" applyProtection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0" fillId="5" borderId="29" xfId="0" applyFont="1" applyFill="1" applyBorder="1" applyAlignment="1" applyProtection="1">
      <alignment horizontal="center" vertical="center"/>
    </xf>
    <xf numFmtId="0" fontId="0" fillId="5" borderId="30" xfId="0" applyFont="1" applyFill="1" applyBorder="1" applyAlignment="1">
      <alignment horizontal="center" vertical="center"/>
    </xf>
    <xf numFmtId="0" fontId="0" fillId="5" borderId="24" xfId="0" applyFont="1" applyFill="1" applyBorder="1" applyAlignment="1">
      <alignment horizontal="center" vertical="center"/>
    </xf>
    <xf numFmtId="0" fontId="8" fillId="5" borderId="3" xfId="0" applyFont="1" applyFill="1" applyBorder="1" applyAlignment="1" applyProtection="1"/>
    <xf numFmtId="0" fontId="9" fillId="5" borderId="0" xfId="0" applyFont="1" applyFill="1" applyBorder="1" applyAlignment="1" applyProtection="1"/>
    <xf numFmtId="0" fontId="13" fillId="5" borderId="3" xfId="0" applyFont="1" applyFill="1" applyBorder="1" applyAlignment="1" applyProtection="1">
      <alignment wrapText="1"/>
    </xf>
    <xf numFmtId="0" fontId="0" fillId="5" borderId="0" xfId="0" applyFont="1" applyFill="1" applyBorder="1" applyAlignment="1" applyProtection="1"/>
    <xf numFmtId="0" fontId="0" fillId="5" borderId="4" xfId="0" applyFont="1" applyFill="1" applyBorder="1" applyAlignment="1" applyProtection="1"/>
    <xf numFmtId="0" fontId="6" fillId="5" borderId="3" xfId="0" applyFont="1" applyFill="1" applyBorder="1" applyAlignment="1" applyProtection="1"/>
    <xf numFmtId="0" fontId="0" fillId="5" borderId="4" xfId="0" applyFill="1" applyBorder="1" applyAlignment="1" applyProtection="1"/>
    <xf numFmtId="0" fontId="7" fillId="5" borderId="3" xfId="0" applyFont="1" applyFill="1" applyBorder="1" applyAlignment="1" applyProtection="1">
      <alignment wrapText="1"/>
    </xf>
    <xf numFmtId="0" fontId="0" fillId="5" borderId="21" xfId="0" applyFill="1" applyBorder="1" applyAlignment="1" applyProtection="1"/>
    <xf numFmtId="3" fontId="16" fillId="5" borderId="3" xfId="0" applyNumberFormat="1" applyFont="1" applyFill="1" applyBorder="1" applyAlignment="1" applyProtection="1">
      <alignment wrapText="1"/>
    </xf>
    <xf numFmtId="0" fontId="16" fillId="5" borderId="20" xfId="0" applyFont="1" applyFill="1" applyBorder="1" applyAlignment="1" applyProtection="1"/>
    <xf numFmtId="0" fontId="17" fillId="5" borderId="0" xfId="0" applyFont="1" applyFill="1" applyBorder="1" applyAlignment="1" applyProtection="1"/>
    <xf numFmtId="0" fontId="17" fillId="5" borderId="4" xfId="0" applyFont="1" applyFill="1" applyBorder="1" applyAlignment="1" applyProtection="1"/>
    <xf numFmtId="3" fontId="16" fillId="5" borderId="3" xfId="0" applyNumberFormat="1" applyFont="1" applyFill="1" applyBorder="1" applyAlignment="1" applyProtection="1"/>
    <xf numFmtId="3" fontId="17" fillId="5" borderId="0" xfId="0" applyNumberFormat="1" applyFont="1" applyFill="1" applyBorder="1" applyAlignment="1" applyProtection="1"/>
    <xf numFmtId="3" fontId="15" fillId="5" borderId="0" xfId="0" applyNumberFormat="1" applyFont="1" applyFill="1" applyBorder="1" applyAlignment="1" applyProtection="1"/>
    <xf numFmtId="3" fontId="15" fillId="5" borderId="4" xfId="0" applyNumberFormat="1" applyFont="1" applyFill="1" applyBorder="1" applyAlignment="1" applyProtection="1"/>
    <xf numFmtId="49" fontId="8" fillId="5" borderId="27" xfId="0" applyNumberFormat="1" applyFont="1" applyFill="1" applyBorder="1" applyAlignment="1" applyProtection="1">
      <alignment wrapText="1"/>
    </xf>
    <xf numFmtId="0" fontId="0" fillId="5" borderId="5" xfId="0" applyFill="1" applyBorder="1" applyAlignment="1" applyProtection="1"/>
    <xf numFmtId="49" fontId="9" fillId="4" borderId="31" xfId="0" applyNumberFormat="1" applyFont="1" applyFill="1" applyBorder="1" applyAlignment="1" applyProtection="1">
      <alignment horizontal="center"/>
      <protection locked="0"/>
    </xf>
    <xf numFmtId="0" fontId="0" fillId="4" borderId="32" xfId="0" applyFill="1" applyBorder="1" applyAlignment="1" applyProtection="1">
      <alignment horizontal="center"/>
      <protection locked="0"/>
    </xf>
    <xf numFmtId="0" fontId="10" fillId="5" borderId="1" xfId="0" applyFont="1" applyFill="1" applyBorder="1" applyAlignment="1" applyProtection="1"/>
    <xf numFmtId="0" fontId="7" fillId="5" borderId="2" xfId="0" applyFont="1" applyFill="1" applyBorder="1" applyAlignment="1" applyProtection="1"/>
    <xf numFmtId="0" fontId="0" fillId="5" borderId="2" xfId="0" applyFill="1" applyBorder="1" applyAlignment="1" applyProtection="1"/>
    <xf numFmtId="0" fontId="7" fillId="4" borderId="3" xfId="0" applyFont="1" applyFill="1" applyBorder="1" applyAlignment="1" applyProtection="1">
      <protection locked="0"/>
    </xf>
    <xf numFmtId="0" fontId="7" fillId="4" borderId="0" xfId="0" applyFont="1" applyFill="1" applyBorder="1" applyAlignment="1" applyProtection="1">
      <protection locked="0"/>
    </xf>
    <xf numFmtId="0" fontId="7" fillId="4" borderId="4" xfId="0" applyFont="1" applyFill="1" applyBorder="1" applyAlignment="1" applyProtection="1">
      <protection locked="0"/>
    </xf>
    <xf numFmtId="0" fontId="7" fillId="5" borderId="25" xfId="279" applyFont="1" applyFill="1" applyBorder="1" applyAlignment="1" applyProtection="1">
      <alignment horizontal="center"/>
    </xf>
    <xf numFmtId="0" fontId="7" fillId="5" borderId="6" xfId="279" applyFont="1" applyFill="1" applyBorder="1" applyAlignment="1" applyProtection="1">
      <alignment horizontal="center"/>
    </xf>
    <xf numFmtId="0" fontId="31" fillId="5" borderId="25" xfId="0" applyFont="1" applyFill="1" applyBorder="1" applyAlignment="1" applyProtection="1">
      <alignment horizontal="center" wrapText="1"/>
    </xf>
    <xf numFmtId="0" fontId="31" fillId="5" borderId="6" xfId="0" applyFont="1" applyFill="1" applyBorder="1" applyAlignment="1" applyProtection="1">
      <alignment horizontal="center" wrapText="1"/>
    </xf>
    <xf numFmtId="0" fontId="7" fillId="4" borderId="27" xfId="0" applyFont="1" applyFill="1" applyBorder="1" applyAlignment="1" applyProtection="1">
      <alignment horizontal="center"/>
      <protection locked="0"/>
    </xf>
    <xf numFmtId="0" fontId="7" fillId="4" borderId="5" xfId="0" applyFont="1" applyFill="1" applyBorder="1" applyAlignment="1" applyProtection="1">
      <alignment horizontal="center"/>
      <protection locked="0"/>
    </xf>
    <xf numFmtId="0" fontId="7" fillId="4" borderId="28" xfId="0" applyFont="1" applyFill="1" applyBorder="1" applyAlignment="1" applyProtection="1">
      <alignment horizontal="center"/>
      <protection locked="0"/>
    </xf>
    <xf numFmtId="0" fontId="29" fillId="5" borderId="25" xfId="279" applyFont="1" applyFill="1" applyBorder="1" applyAlignment="1" applyProtection="1">
      <alignment horizontal="center" vertical="center"/>
    </xf>
    <xf numFmtId="0" fontId="29" fillId="5" borderId="6" xfId="279" applyFont="1" applyFill="1" applyBorder="1" applyAlignment="1" applyProtection="1">
      <alignment horizontal="center" vertical="center"/>
    </xf>
    <xf numFmtId="0" fontId="29" fillId="5" borderId="25" xfId="279" applyFont="1" applyFill="1" applyBorder="1" applyAlignment="1" applyProtection="1">
      <alignment horizontal="center" vertical="center" wrapText="1"/>
    </xf>
    <xf numFmtId="0" fontId="30" fillId="5" borderId="6" xfId="279" applyFont="1" applyFill="1" applyBorder="1" applyAlignment="1" applyProtection="1">
      <alignment horizontal="center" vertical="center" wrapText="1"/>
    </xf>
    <xf numFmtId="0" fontId="5" fillId="4" borderId="11" xfId="279" applyFont="1" applyFill="1" applyBorder="1" applyAlignment="1" applyProtection="1">
      <alignment horizontal="center" vertical="center"/>
      <protection locked="0"/>
    </xf>
    <xf numFmtId="0" fontId="5" fillId="4" borderId="13" xfId="279" applyFont="1" applyFill="1" applyBorder="1" applyAlignment="1" applyProtection="1">
      <alignment horizontal="center" vertical="center"/>
      <protection locked="0"/>
    </xf>
    <xf numFmtId="0" fontId="5" fillId="4" borderId="12" xfId="279" applyFont="1" applyFill="1" applyBorder="1" applyAlignment="1" applyProtection="1">
      <alignment horizontal="center" vertical="center"/>
      <protection locked="0"/>
    </xf>
    <xf numFmtId="0" fontId="10" fillId="4" borderId="11" xfId="279" applyFont="1" applyFill="1" applyBorder="1" applyAlignment="1" applyProtection="1">
      <alignment horizontal="center" vertical="center"/>
      <protection locked="0"/>
    </xf>
    <xf numFmtId="0" fontId="10" fillId="4" borderId="13" xfId="279" applyFont="1" applyFill="1" applyBorder="1" applyAlignment="1" applyProtection="1">
      <alignment horizontal="center" vertical="center"/>
      <protection locked="0"/>
    </xf>
    <xf numFmtId="0" fontId="10" fillId="4" borderId="12" xfId="279" applyFont="1" applyFill="1" applyBorder="1" applyAlignment="1" applyProtection="1">
      <alignment horizontal="center" vertical="center"/>
      <protection locked="0"/>
    </xf>
    <xf numFmtId="0" fontId="10" fillId="5" borderId="33" xfId="0" applyFont="1" applyFill="1" applyBorder="1" applyAlignment="1" applyProtection="1"/>
    <xf numFmtId="0" fontId="0" fillId="5" borderId="34" xfId="0" applyFill="1" applyBorder="1" applyAlignment="1" applyProtection="1"/>
    <xf numFmtId="0" fontId="10" fillId="5" borderId="27" xfId="0" applyFont="1" applyFill="1" applyBorder="1" applyAlignment="1" applyProtection="1"/>
    <xf numFmtId="0" fontId="10" fillId="5" borderId="5" xfId="0" applyFont="1" applyFill="1" applyBorder="1" applyAlignment="1" applyProtection="1"/>
    <xf numFmtId="0" fontId="6" fillId="5" borderId="3" xfId="0" applyFont="1" applyFill="1" applyBorder="1" applyAlignment="1" applyProtection="1">
      <alignment wrapText="1"/>
    </xf>
    <xf numFmtId="0" fontId="0" fillId="5" borderId="0" xfId="0" applyFill="1" applyBorder="1" applyAlignment="1" applyProtection="1">
      <alignment wrapText="1"/>
    </xf>
    <xf numFmtId="0" fontId="0" fillId="5" borderId="4" xfId="0" applyFill="1" applyBorder="1" applyAlignment="1" applyProtection="1">
      <alignment wrapText="1"/>
    </xf>
    <xf numFmtId="0" fontId="19" fillId="5" borderId="1" xfId="0" applyFont="1" applyFill="1" applyBorder="1" applyAlignment="1" applyProtection="1">
      <alignment horizontal="justify" vertical="center" wrapText="1"/>
    </xf>
    <xf numFmtId="0" fontId="7" fillId="5" borderId="2" xfId="0" applyFont="1" applyFill="1" applyBorder="1" applyAlignment="1" applyProtection="1">
      <alignment wrapText="1"/>
    </xf>
    <xf numFmtId="0" fontId="7" fillId="5" borderId="15" xfId="0" applyFont="1" applyFill="1" applyBorder="1" applyAlignment="1" applyProtection="1">
      <alignment wrapText="1"/>
    </xf>
    <xf numFmtId="0" fontId="20" fillId="5" borderId="3" xfId="0" applyFont="1" applyFill="1" applyBorder="1" applyAlignment="1" applyProtection="1">
      <alignment horizontal="justify" vertical="center" wrapText="1"/>
    </xf>
    <xf numFmtId="0" fontId="21" fillId="5" borderId="0" xfId="0" applyFont="1" applyFill="1" applyBorder="1" applyAlignment="1" applyProtection="1">
      <alignment wrapText="1"/>
    </xf>
    <xf numFmtId="0" fontId="21" fillId="5" borderId="4" xfId="0" applyFont="1" applyFill="1" applyBorder="1" applyAlignment="1" applyProtection="1">
      <alignment wrapText="1"/>
    </xf>
    <xf numFmtId="0" fontId="7" fillId="5" borderId="3" xfId="0" applyFont="1" applyFill="1" applyBorder="1" applyAlignment="1" applyProtection="1">
      <alignment horizontal="left"/>
    </xf>
    <xf numFmtId="0" fontId="7" fillId="5" borderId="0" xfId="0" applyFont="1" applyFill="1" applyBorder="1" applyAlignment="1" applyProtection="1">
      <alignment horizontal="left"/>
    </xf>
  </cellXfs>
  <cellStyles count="281">
    <cellStyle name="Normální" xfId="0" builtinId="0"/>
    <cellStyle name="Normální 2" xfId="2" xr:uid="{00000000-0005-0000-0000-000001000000}"/>
    <cellStyle name="Normální 2 10" xfId="95" xr:uid="{00000000-0005-0000-0000-000002000000}"/>
    <cellStyle name="Normální 2 11" xfId="26" xr:uid="{00000000-0005-0000-0000-000003000000}"/>
    <cellStyle name="Normální 2 12" xfId="279" xr:uid="{F74602B5-B849-431C-912D-207D5EAA566D}"/>
    <cellStyle name="Normální 2 2" xfId="5" xr:uid="{00000000-0005-0000-0000-000004000000}"/>
    <cellStyle name="Normální 2 2 10" xfId="29" xr:uid="{00000000-0005-0000-0000-000005000000}"/>
    <cellStyle name="Normální 2 2 2" xfId="13" xr:uid="{00000000-0005-0000-0000-000006000000}"/>
    <cellStyle name="Normální 2 2 2 2" xfId="25" xr:uid="{00000000-0005-0000-0000-000007000000}"/>
    <cellStyle name="Normální 2 2 2 2 2" xfId="83" xr:uid="{00000000-0005-0000-0000-000008000000}"/>
    <cellStyle name="Normální 2 2 2 2 2 2" xfId="163" xr:uid="{00000000-0005-0000-0000-000009000000}"/>
    <cellStyle name="Normální 2 2 2 2 2 3" xfId="266" xr:uid="{00000000-0005-0000-0000-00000A000000}"/>
    <cellStyle name="Normální 2 2 2 2 2 4" xfId="221" xr:uid="{00000000-0005-0000-0000-00000B000000}"/>
    <cellStyle name="Normální 2 2 2 2 3" xfId="134" xr:uid="{00000000-0005-0000-0000-00000C000000}"/>
    <cellStyle name="Normální 2 2 2 2 4" xfId="54" xr:uid="{00000000-0005-0000-0000-00000D000000}"/>
    <cellStyle name="Normální 2 2 2 2 5" xfId="192" xr:uid="{00000000-0005-0000-0000-00000E000000}"/>
    <cellStyle name="Normální 2 2 2 3" xfId="90" xr:uid="{00000000-0005-0000-0000-00000F000000}"/>
    <cellStyle name="Normální 2 2 2 3 2" xfId="170" xr:uid="{00000000-0005-0000-0000-000010000000}"/>
    <cellStyle name="Normální 2 2 2 3 3" xfId="273" xr:uid="{00000000-0005-0000-0000-000011000000}"/>
    <cellStyle name="Normální 2 2 2 3 4" xfId="228" xr:uid="{00000000-0005-0000-0000-000012000000}"/>
    <cellStyle name="Normální 2 2 2 4" xfId="71" xr:uid="{00000000-0005-0000-0000-000013000000}"/>
    <cellStyle name="Normální 2 2 2 4 2" xfId="151" xr:uid="{00000000-0005-0000-0000-000014000000}"/>
    <cellStyle name="Normální 2 2 2 4 3" xfId="254" xr:uid="{00000000-0005-0000-0000-000015000000}"/>
    <cellStyle name="Normální 2 2 2 4 4" xfId="209" xr:uid="{00000000-0005-0000-0000-000016000000}"/>
    <cellStyle name="Normální 2 2 2 5" xfId="122" xr:uid="{00000000-0005-0000-0000-000017000000}"/>
    <cellStyle name="Normální 2 2 2 6" xfId="101" xr:uid="{00000000-0005-0000-0000-000018000000}"/>
    <cellStyle name="Normální 2 2 2 7" xfId="42" xr:uid="{00000000-0005-0000-0000-000019000000}"/>
    <cellStyle name="Normální 2 2 3" xfId="9" xr:uid="{00000000-0005-0000-0000-00001A000000}"/>
    <cellStyle name="Normální 2 2 3 2" xfId="21" xr:uid="{00000000-0005-0000-0000-00001B000000}"/>
    <cellStyle name="Normální 2 2 3 2 2" xfId="79" xr:uid="{00000000-0005-0000-0000-00001C000000}"/>
    <cellStyle name="Normální 2 2 3 2 2 2" xfId="159" xr:uid="{00000000-0005-0000-0000-00001D000000}"/>
    <cellStyle name="Normální 2 2 3 2 2 3" xfId="262" xr:uid="{00000000-0005-0000-0000-00001E000000}"/>
    <cellStyle name="Normální 2 2 3 2 2 4" xfId="217" xr:uid="{00000000-0005-0000-0000-00001F000000}"/>
    <cellStyle name="Normální 2 2 3 2 3" xfId="130" xr:uid="{00000000-0005-0000-0000-000020000000}"/>
    <cellStyle name="Normální 2 2 3 2 4" xfId="50" xr:uid="{00000000-0005-0000-0000-000021000000}"/>
    <cellStyle name="Normální 2 2 3 2 5" xfId="189" xr:uid="{00000000-0005-0000-0000-000022000000}"/>
    <cellStyle name="Normální 2 2 3 3" xfId="94" xr:uid="{00000000-0005-0000-0000-000023000000}"/>
    <cellStyle name="Normální 2 2 3 3 2" xfId="174" xr:uid="{00000000-0005-0000-0000-000024000000}"/>
    <cellStyle name="Normální 2 2 3 3 3" xfId="277" xr:uid="{00000000-0005-0000-0000-000025000000}"/>
    <cellStyle name="Normální 2 2 3 3 4" xfId="232" xr:uid="{00000000-0005-0000-0000-000026000000}"/>
    <cellStyle name="Normální 2 2 3 4" xfId="67" xr:uid="{00000000-0005-0000-0000-000027000000}"/>
    <cellStyle name="Normální 2 2 3 4 2" xfId="147" xr:uid="{00000000-0005-0000-0000-000028000000}"/>
    <cellStyle name="Normální 2 2 3 4 3" xfId="250" xr:uid="{00000000-0005-0000-0000-000029000000}"/>
    <cellStyle name="Normální 2 2 3 4 4" xfId="205" xr:uid="{00000000-0005-0000-0000-00002A000000}"/>
    <cellStyle name="Normální 2 2 3 5" xfId="118" xr:uid="{00000000-0005-0000-0000-00002B000000}"/>
    <cellStyle name="Normální 2 2 3 6" xfId="105" xr:uid="{00000000-0005-0000-0000-00002C000000}"/>
    <cellStyle name="Normální 2 2 3 7" xfId="38" xr:uid="{00000000-0005-0000-0000-00002D000000}"/>
    <cellStyle name="Normální 2 2 4" xfId="17" xr:uid="{00000000-0005-0000-0000-00002E000000}"/>
    <cellStyle name="Normální 2 2 4 2" xfId="75" xr:uid="{00000000-0005-0000-0000-00002F000000}"/>
    <cellStyle name="Normální 2 2 4 2 2" xfId="155" xr:uid="{00000000-0005-0000-0000-000030000000}"/>
    <cellStyle name="Normální 2 2 4 2 3" xfId="258" xr:uid="{00000000-0005-0000-0000-000031000000}"/>
    <cellStyle name="Normální 2 2 4 2 4" xfId="213" xr:uid="{00000000-0005-0000-0000-000032000000}"/>
    <cellStyle name="Normální 2 2 4 3" xfId="126" xr:uid="{00000000-0005-0000-0000-000033000000}"/>
    <cellStyle name="Normální 2 2 4 4" xfId="46" xr:uid="{00000000-0005-0000-0000-000034000000}"/>
    <cellStyle name="Normální 2 2 4 5" xfId="185" xr:uid="{00000000-0005-0000-0000-000035000000}"/>
    <cellStyle name="Normální 2 2 5" xfId="34" xr:uid="{00000000-0005-0000-0000-000036000000}"/>
    <cellStyle name="Normální 2 2 5 2" xfId="63" xr:uid="{00000000-0005-0000-0000-000037000000}"/>
    <cellStyle name="Normální 2 2 5 2 2" xfId="143" xr:uid="{00000000-0005-0000-0000-000038000000}"/>
    <cellStyle name="Normální 2 2 5 2 3" xfId="246" xr:uid="{00000000-0005-0000-0000-000039000000}"/>
    <cellStyle name="Normální 2 2 5 2 4" xfId="201" xr:uid="{00000000-0005-0000-0000-00003A000000}"/>
    <cellStyle name="Normální 2 2 5 3" xfId="114" xr:uid="{00000000-0005-0000-0000-00003B000000}"/>
    <cellStyle name="Normální 2 2 5 4" xfId="235" xr:uid="{00000000-0005-0000-0000-00003C000000}"/>
    <cellStyle name="Normální 2 2 5 5" xfId="178" xr:uid="{00000000-0005-0000-0000-00003D000000}"/>
    <cellStyle name="Normální 2 2 6" xfId="86" xr:uid="{00000000-0005-0000-0000-00003E000000}"/>
    <cellStyle name="Normální 2 2 6 2" xfId="166" xr:uid="{00000000-0005-0000-0000-00003F000000}"/>
    <cellStyle name="Normální 2 2 6 3" xfId="269" xr:uid="{00000000-0005-0000-0000-000040000000}"/>
    <cellStyle name="Normální 2 2 6 4" xfId="224" xr:uid="{00000000-0005-0000-0000-000041000000}"/>
    <cellStyle name="Normální 2 2 7" xfId="58" xr:uid="{00000000-0005-0000-0000-000042000000}"/>
    <cellStyle name="Normální 2 2 7 2" xfId="138" xr:uid="{00000000-0005-0000-0000-000043000000}"/>
    <cellStyle name="Normální 2 2 7 3" xfId="241" xr:uid="{00000000-0005-0000-0000-000044000000}"/>
    <cellStyle name="Normální 2 2 7 4" xfId="196" xr:uid="{00000000-0005-0000-0000-000045000000}"/>
    <cellStyle name="Normální 2 2 8" xfId="109" xr:uid="{00000000-0005-0000-0000-000046000000}"/>
    <cellStyle name="Normální 2 2 9" xfId="97" xr:uid="{00000000-0005-0000-0000-000047000000}"/>
    <cellStyle name="Normální 2 3" xfId="11" xr:uid="{00000000-0005-0000-0000-000048000000}"/>
    <cellStyle name="Normální 2 3 2" xfId="23" xr:uid="{00000000-0005-0000-0000-000049000000}"/>
    <cellStyle name="Normální 2 3 2 2" xfId="92" xr:uid="{00000000-0005-0000-0000-00004A000000}"/>
    <cellStyle name="Normální 2 3 2 2 2" xfId="172" xr:uid="{00000000-0005-0000-0000-00004B000000}"/>
    <cellStyle name="Normální 2 3 2 2 3" xfId="275" xr:uid="{00000000-0005-0000-0000-00004C000000}"/>
    <cellStyle name="Normální 2 3 2 2 4" xfId="230" xr:uid="{00000000-0005-0000-0000-00004D000000}"/>
    <cellStyle name="Normální 2 3 2 3" xfId="81" xr:uid="{00000000-0005-0000-0000-00004E000000}"/>
    <cellStyle name="Normální 2 3 2 3 2" xfId="161" xr:uid="{00000000-0005-0000-0000-00004F000000}"/>
    <cellStyle name="Normální 2 3 2 3 3" xfId="264" xr:uid="{00000000-0005-0000-0000-000050000000}"/>
    <cellStyle name="Normální 2 3 2 3 4" xfId="219" xr:uid="{00000000-0005-0000-0000-000051000000}"/>
    <cellStyle name="Normální 2 3 2 4" xfId="132" xr:uid="{00000000-0005-0000-0000-000052000000}"/>
    <cellStyle name="Normální 2 3 2 5" xfId="103" xr:uid="{00000000-0005-0000-0000-000053000000}"/>
    <cellStyle name="Normální 2 3 2 6" xfId="52" xr:uid="{00000000-0005-0000-0000-000054000000}"/>
    <cellStyle name="Normální 2 3 3" xfId="40" xr:uid="{00000000-0005-0000-0000-000055000000}"/>
    <cellStyle name="Normální 2 3 3 2" xfId="69" xr:uid="{00000000-0005-0000-0000-000056000000}"/>
    <cellStyle name="Normální 2 3 3 2 2" xfId="149" xr:uid="{00000000-0005-0000-0000-000057000000}"/>
    <cellStyle name="Normální 2 3 3 2 3" xfId="252" xr:uid="{00000000-0005-0000-0000-000058000000}"/>
    <cellStyle name="Normální 2 3 3 2 4" xfId="207" xr:uid="{00000000-0005-0000-0000-000059000000}"/>
    <cellStyle name="Normální 2 3 3 3" xfId="120" xr:uid="{00000000-0005-0000-0000-00005A000000}"/>
    <cellStyle name="Normální 2 3 3 4" xfId="237" xr:uid="{00000000-0005-0000-0000-00005B000000}"/>
    <cellStyle name="Normální 2 3 3 5" xfId="181" xr:uid="{00000000-0005-0000-0000-00005C000000}"/>
    <cellStyle name="Normální 2 3 4" xfId="88" xr:uid="{00000000-0005-0000-0000-00005D000000}"/>
    <cellStyle name="Normální 2 3 4 2" xfId="168" xr:uid="{00000000-0005-0000-0000-00005E000000}"/>
    <cellStyle name="Normální 2 3 4 3" xfId="271" xr:uid="{00000000-0005-0000-0000-00005F000000}"/>
    <cellStyle name="Normální 2 3 4 4" xfId="226" xr:uid="{00000000-0005-0000-0000-000060000000}"/>
    <cellStyle name="Normální 2 3 5" xfId="56" xr:uid="{00000000-0005-0000-0000-000061000000}"/>
    <cellStyle name="Normální 2 3 5 2" xfId="136" xr:uid="{00000000-0005-0000-0000-000062000000}"/>
    <cellStyle name="Normální 2 3 5 3" xfId="239" xr:uid="{00000000-0005-0000-0000-000063000000}"/>
    <cellStyle name="Normální 2 3 5 4" xfId="194" xr:uid="{00000000-0005-0000-0000-000064000000}"/>
    <cellStyle name="Normální 2 3 6" xfId="107" xr:uid="{00000000-0005-0000-0000-000065000000}"/>
    <cellStyle name="Normální 2 3 7" xfId="99" xr:uid="{00000000-0005-0000-0000-000066000000}"/>
    <cellStyle name="Normální 2 3 8" xfId="27" xr:uid="{00000000-0005-0000-0000-000067000000}"/>
    <cellStyle name="Normální 2 4" xfId="7" xr:uid="{00000000-0005-0000-0000-000068000000}"/>
    <cellStyle name="Normální 2 4 2" xfId="19" xr:uid="{00000000-0005-0000-0000-000069000000}"/>
    <cellStyle name="Normální 2 4 2 2" xfId="77" xr:uid="{00000000-0005-0000-0000-00006A000000}"/>
    <cellStyle name="Normální 2 4 2 2 2" xfId="157" xr:uid="{00000000-0005-0000-0000-00006B000000}"/>
    <cellStyle name="Normální 2 4 2 2 3" xfId="260" xr:uid="{00000000-0005-0000-0000-00006C000000}"/>
    <cellStyle name="Normální 2 4 2 2 4" xfId="215" xr:uid="{00000000-0005-0000-0000-00006D000000}"/>
    <cellStyle name="Normální 2 4 2 3" xfId="128" xr:uid="{00000000-0005-0000-0000-00006E000000}"/>
    <cellStyle name="Normální 2 4 2 4" xfId="48" xr:uid="{00000000-0005-0000-0000-00006F000000}"/>
    <cellStyle name="Normální 2 4 2 5" xfId="187" xr:uid="{00000000-0005-0000-0000-000070000000}"/>
    <cellStyle name="Normální 2 4 3" xfId="36" xr:uid="{00000000-0005-0000-0000-000071000000}"/>
    <cellStyle name="Normální 2 4 3 2" xfId="65" xr:uid="{00000000-0005-0000-0000-000072000000}"/>
    <cellStyle name="Normální 2 4 3 2 2" xfId="145" xr:uid="{00000000-0005-0000-0000-000073000000}"/>
    <cellStyle name="Normální 2 4 3 2 3" xfId="248" xr:uid="{00000000-0005-0000-0000-000074000000}"/>
    <cellStyle name="Normální 2 4 3 2 4" xfId="203" xr:uid="{00000000-0005-0000-0000-000075000000}"/>
    <cellStyle name="Normální 2 4 3 3" xfId="116" xr:uid="{00000000-0005-0000-0000-000076000000}"/>
    <cellStyle name="Normální 2 4 3 4" xfId="236" xr:uid="{00000000-0005-0000-0000-000077000000}"/>
    <cellStyle name="Normální 2 4 3 5" xfId="179" xr:uid="{00000000-0005-0000-0000-000078000000}"/>
    <cellStyle name="Normální 2 4 4" xfId="87" xr:uid="{00000000-0005-0000-0000-000079000000}"/>
    <cellStyle name="Normální 2 4 4 2" xfId="167" xr:uid="{00000000-0005-0000-0000-00007A000000}"/>
    <cellStyle name="Normální 2 4 4 3" xfId="270" xr:uid="{00000000-0005-0000-0000-00007B000000}"/>
    <cellStyle name="Normální 2 4 4 4" xfId="225" xr:uid="{00000000-0005-0000-0000-00007C000000}"/>
    <cellStyle name="Normální 2 4 5" xfId="59" xr:uid="{00000000-0005-0000-0000-00007D000000}"/>
    <cellStyle name="Normální 2 4 5 2" xfId="139" xr:uid="{00000000-0005-0000-0000-00007E000000}"/>
    <cellStyle name="Normální 2 4 5 3" xfId="242" xr:uid="{00000000-0005-0000-0000-00007F000000}"/>
    <cellStyle name="Normální 2 4 5 4" xfId="197" xr:uid="{00000000-0005-0000-0000-000080000000}"/>
    <cellStyle name="Normální 2 4 6" xfId="110" xr:uid="{00000000-0005-0000-0000-000081000000}"/>
    <cellStyle name="Normální 2 4 7" xfId="98" xr:uid="{00000000-0005-0000-0000-000082000000}"/>
    <cellStyle name="Normální 2 4 8" xfId="30" xr:uid="{00000000-0005-0000-0000-000083000000}"/>
    <cellStyle name="Normální 2 5" xfId="15" xr:uid="{00000000-0005-0000-0000-000084000000}"/>
    <cellStyle name="Normální 2 5 2" xfId="91" xr:uid="{00000000-0005-0000-0000-000085000000}"/>
    <cellStyle name="Normální 2 5 2 2" xfId="171" xr:uid="{00000000-0005-0000-0000-000086000000}"/>
    <cellStyle name="Normální 2 5 2 3" xfId="274" xr:uid="{00000000-0005-0000-0000-000087000000}"/>
    <cellStyle name="Normální 2 5 2 4" xfId="229" xr:uid="{00000000-0005-0000-0000-000088000000}"/>
    <cellStyle name="Normální 2 5 3" xfId="73" xr:uid="{00000000-0005-0000-0000-000089000000}"/>
    <cellStyle name="Normální 2 5 3 2" xfId="153" xr:uid="{00000000-0005-0000-0000-00008A000000}"/>
    <cellStyle name="Normální 2 5 3 3" xfId="256" xr:uid="{00000000-0005-0000-0000-00008B000000}"/>
    <cellStyle name="Normální 2 5 3 4" xfId="211" xr:uid="{00000000-0005-0000-0000-00008C000000}"/>
    <cellStyle name="Normální 2 5 4" xfId="124" xr:uid="{00000000-0005-0000-0000-00008D000000}"/>
    <cellStyle name="Normální 2 5 5" xfId="102" xr:uid="{00000000-0005-0000-0000-00008E000000}"/>
    <cellStyle name="Normální 2 5 6" xfId="44" xr:uid="{00000000-0005-0000-0000-00008F000000}"/>
    <cellStyle name="Normální 2 6" xfId="32" xr:uid="{00000000-0005-0000-0000-000090000000}"/>
    <cellStyle name="Normální 2 6 2" xfId="61" xr:uid="{00000000-0005-0000-0000-000091000000}"/>
    <cellStyle name="Normální 2 6 2 2" xfId="141" xr:uid="{00000000-0005-0000-0000-000092000000}"/>
    <cellStyle name="Normální 2 6 2 3" xfId="244" xr:uid="{00000000-0005-0000-0000-000093000000}"/>
    <cellStyle name="Normální 2 6 2 4" xfId="199" xr:uid="{00000000-0005-0000-0000-000094000000}"/>
    <cellStyle name="Normální 2 6 3" xfId="112" xr:uid="{00000000-0005-0000-0000-000095000000}"/>
    <cellStyle name="Normální 2 6 4" xfId="234" xr:uid="{00000000-0005-0000-0000-000096000000}"/>
    <cellStyle name="Normální 2 6 5" xfId="176" xr:uid="{00000000-0005-0000-0000-000097000000}"/>
    <cellStyle name="Normální 2 7" xfId="84" xr:uid="{00000000-0005-0000-0000-000098000000}"/>
    <cellStyle name="Normální 2 7 2" xfId="164" xr:uid="{00000000-0005-0000-0000-000099000000}"/>
    <cellStyle name="Normální 2 7 3" xfId="267" xr:uid="{00000000-0005-0000-0000-00009A000000}"/>
    <cellStyle name="Normální 2 7 4" xfId="222" xr:uid="{00000000-0005-0000-0000-00009B000000}"/>
    <cellStyle name="Normální 2 8" xfId="55" xr:uid="{00000000-0005-0000-0000-00009C000000}"/>
    <cellStyle name="Normální 2 8 2" xfId="135" xr:uid="{00000000-0005-0000-0000-00009D000000}"/>
    <cellStyle name="Normální 2 8 3" xfId="238" xr:uid="{00000000-0005-0000-0000-00009E000000}"/>
    <cellStyle name="Normální 2 8 4" xfId="193" xr:uid="{00000000-0005-0000-0000-00009F000000}"/>
    <cellStyle name="Normální 2 9" xfId="106" xr:uid="{00000000-0005-0000-0000-0000A0000000}"/>
    <cellStyle name="Normální 3" xfId="3" xr:uid="{00000000-0005-0000-0000-0000A1000000}"/>
    <cellStyle name="Normální 4" xfId="1" xr:uid="{00000000-0005-0000-0000-0000A2000000}"/>
    <cellStyle name="Normální 4 10" xfId="28" xr:uid="{00000000-0005-0000-0000-0000A3000000}"/>
    <cellStyle name="Normální 4 2" xfId="10" xr:uid="{00000000-0005-0000-0000-0000A4000000}"/>
    <cellStyle name="Normální 4 2 2" xfId="22" xr:uid="{00000000-0005-0000-0000-0000A5000000}"/>
    <cellStyle name="Normální 4 2 2 2" xfId="80" xr:uid="{00000000-0005-0000-0000-0000A6000000}"/>
    <cellStyle name="Normální 4 2 2 2 2" xfId="160" xr:uid="{00000000-0005-0000-0000-0000A7000000}"/>
    <cellStyle name="Normální 4 2 2 2 3" xfId="263" xr:uid="{00000000-0005-0000-0000-0000A8000000}"/>
    <cellStyle name="Normální 4 2 2 2 4" xfId="218" xr:uid="{00000000-0005-0000-0000-0000A9000000}"/>
    <cellStyle name="Normální 4 2 2 3" xfId="131" xr:uid="{00000000-0005-0000-0000-0000AA000000}"/>
    <cellStyle name="Normální 4 2 2 4" xfId="51" xr:uid="{00000000-0005-0000-0000-0000AB000000}"/>
    <cellStyle name="Normální 4 2 2 5" xfId="190" xr:uid="{00000000-0005-0000-0000-0000AC000000}"/>
    <cellStyle name="Normální 4 2 3" xfId="89" xr:uid="{00000000-0005-0000-0000-0000AD000000}"/>
    <cellStyle name="Normální 4 2 3 2" xfId="169" xr:uid="{00000000-0005-0000-0000-0000AE000000}"/>
    <cellStyle name="Normální 4 2 3 3" xfId="272" xr:uid="{00000000-0005-0000-0000-0000AF000000}"/>
    <cellStyle name="Normální 4 2 3 4" xfId="227" xr:uid="{00000000-0005-0000-0000-0000B0000000}"/>
    <cellStyle name="Normální 4 2 4" xfId="68" xr:uid="{00000000-0005-0000-0000-0000B1000000}"/>
    <cellStyle name="Normální 4 2 4 2" xfId="148" xr:uid="{00000000-0005-0000-0000-0000B2000000}"/>
    <cellStyle name="Normální 4 2 4 3" xfId="251" xr:uid="{00000000-0005-0000-0000-0000B3000000}"/>
    <cellStyle name="Normální 4 2 4 4" xfId="206" xr:uid="{00000000-0005-0000-0000-0000B4000000}"/>
    <cellStyle name="Normální 4 2 5" xfId="119" xr:uid="{00000000-0005-0000-0000-0000B5000000}"/>
    <cellStyle name="Normální 4 2 6" xfId="100" xr:uid="{00000000-0005-0000-0000-0000B6000000}"/>
    <cellStyle name="Normální 4 2 7" xfId="39" xr:uid="{00000000-0005-0000-0000-0000B7000000}"/>
    <cellStyle name="Normální 4 3" xfId="6" xr:uid="{00000000-0005-0000-0000-0000B8000000}"/>
    <cellStyle name="Normální 4 3 2" xfId="18" xr:uid="{00000000-0005-0000-0000-0000B9000000}"/>
    <cellStyle name="Normální 4 3 2 2" xfId="76" xr:uid="{00000000-0005-0000-0000-0000BA000000}"/>
    <cellStyle name="Normální 4 3 2 2 2" xfId="156" xr:uid="{00000000-0005-0000-0000-0000BB000000}"/>
    <cellStyle name="Normální 4 3 2 2 3" xfId="259" xr:uid="{00000000-0005-0000-0000-0000BC000000}"/>
    <cellStyle name="Normální 4 3 2 2 4" xfId="214" xr:uid="{00000000-0005-0000-0000-0000BD000000}"/>
    <cellStyle name="Normální 4 3 2 3" xfId="127" xr:uid="{00000000-0005-0000-0000-0000BE000000}"/>
    <cellStyle name="Normální 4 3 2 4" xfId="47" xr:uid="{00000000-0005-0000-0000-0000BF000000}"/>
    <cellStyle name="Normální 4 3 2 5" xfId="186" xr:uid="{00000000-0005-0000-0000-0000C0000000}"/>
    <cellStyle name="Normální 4 3 3" xfId="93" xr:uid="{00000000-0005-0000-0000-0000C1000000}"/>
    <cellStyle name="Normální 4 3 3 2" xfId="173" xr:uid="{00000000-0005-0000-0000-0000C2000000}"/>
    <cellStyle name="Normální 4 3 3 3" xfId="276" xr:uid="{00000000-0005-0000-0000-0000C3000000}"/>
    <cellStyle name="Normální 4 3 3 4" xfId="231" xr:uid="{00000000-0005-0000-0000-0000C4000000}"/>
    <cellStyle name="Normální 4 3 4" xfId="64" xr:uid="{00000000-0005-0000-0000-0000C5000000}"/>
    <cellStyle name="Normální 4 3 4 2" xfId="144" xr:uid="{00000000-0005-0000-0000-0000C6000000}"/>
    <cellStyle name="Normální 4 3 4 3" xfId="247" xr:uid="{00000000-0005-0000-0000-0000C7000000}"/>
    <cellStyle name="Normální 4 3 4 4" xfId="202" xr:uid="{00000000-0005-0000-0000-0000C8000000}"/>
    <cellStyle name="Normální 4 3 5" xfId="115" xr:uid="{00000000-0005-0000-0000-0000C9000000}"/>
    <cellStyle name="Normální 4 3 6" xfId="104" xr:uid="{00000000-0005-0000-0000-0000CA000000}"/>
    <cellStyle name="Normální 4 3 7" xfId="35" xr:uid="{00000000-0005-0000-0000-0000CB000000}"/>
    <cellStyle name="Normální 4 4" xfId="14" xr:uid="{00000000-0005-0000-0000-0000CC000000}"/>
    <cellStyle name="Normální 4 4 2" xfId="72" xr:uid="{00000000-0005-0000-0000-0000CD000000}"/>
    <cellStyle name="Normální 4 4 2 2" xfId="152" xr:uid="{00000000-0005-0000-0000-0000CE000000}"/>
    <cellStyle name="Normální 4 4 2 3" xfId="255" xr:uid="{00000000-0005-0000-0000-0000CF000000}"/>
    <cellStyle name="Normální 4 4 2 4" xfId="210" xr:uid="{00000000-0005-0000-0000-0000D0000000}"/>
    <cellStyle name="Normální 4 4 3" xfId="123" xr:uid="{00000000-0005-0000-0000-0000D1000000}"/>
    <cellStyle name="Normální 4 4 4" xfId="43" xr:uid="{00000000-0005-0000-0000-0000D2000000}"/>
    <cellStyle name="Normální 4 4 5" xfId="183" xr:uid="{00000000-0005-0000-0000-0000D3000000}"/>
    <cellStyle name="Normální 4 5" xfId="31" xr:uid="{00000000-0005-0000-0000-0000D4000000}"/>
    <cellStyle name="Normální 4 5 2" xfId="60" xr:uid="{00000000-0005-0000-0000-0000D5000000}"/>
    <cellStyle name="Normální 4 5 2 2" xfId="140" xr:uid="{00000000-0005-0000-0000-0000D6000000}"/>
    <cellStyle name="Normální 4 5 2 3" xfId="243" xr:uid="{00000000-0005-0000-0000-0000D7000000}"/>
    <cellStyle name="Normální 4 5 2 4" xfId="198" xr:uid="{00000000-0005-0000-0000-0000D8000000}"/>
    <cellStyle name="Normální 4 5 3" xfId="111" xr:uid="{00000000-0005-0000-0000-0000D9000000}"/>
    <cellStyle name="Normální 4 5 4" xfId="233" xr:uid="{00000000-0005-0000-0000-0000DA000000}"/>
    <cellStyle name="Normální 4 5 5" xfId="175" xr:uid="{00000000-0005-0000-0000-0000DB000000}"/>
    <cellStyle name="Normální 4 6" xfId="85" xr:uid="{00000000-0005-0000-0000-0000DC000000}"/>
    <cellStyle name="Normální 4 6 2" xfId="165" xr:uid="{00000000-0005-0000-0000-0000DD000000}"/>
    <cellStyle name="Normální 4 6 3" xfId="268" xr:uid="{00000000-0005-0000-0000-0000DE000000}"/>
    <cellStyle name="Normální 4 6 4" xfId="223" xr:uid="{00000000-0005-0000-0000-0000DF000000}"/>
    <cellStyle name="Normální 4 7" xfId="57" xr:uid="{00000000-0005-0000-0000-0000E0000000}"/>
    <cellStyle name="Normální 4 7 2" xfId="137" xr:uid="{00000000-0005-0000-0000-0000E1000000}"/>
    <cellStyle name="Normální 4 7 3" xfId="240" xr:uid="{00000000-0005-0000-0000-0000E2000000}"/>
    <cellStyle name="Normální 4 7 4" xfId="195" xr:uid="{00000000-0005-0000-0000-0000E3000000}"/>
    <cellStyle name="Normální 4 8" xfId="108" xr:uid="{00000000-0005-0000-0000-0000E4000000}"/>
    <cellStyle name="Normální 4 9" xfId="96" xr:uid="{00000000-0005-0000-0000-0000E5000000}"/>
    <cellStyle name="Normální 5" xfId="4" xr:uid="{00000000-0005-0000-0000-0000E6000000}"/>
    <cellStyle name="Normální 5 2" xfId="12" xr:uid="{00000000-0005-0000-0000-0000E7000000}"/>
    <cellStyle name="Normální 5 2 2" xfId="24" xr:uid="{00000000-0005-0000-0000-0000E8000000}"/>
    <cellStyle name="Normální 5 2 2 2" xfId="82" xr:uid="{00000000-0005-0000-0000-0000E9000000}"/>
    <cellStyle name="Normální 5 2 2 2 2" xfId="162" xr:uid="{00000000-0005-0000-0000-0000EA000000}"/>
    <cellStyle name="Normální 5 2 2 2 3" xfId="265" xr:uid="{00000000-0005-0000-0000-0000EB000000}"/>
    <cellStyle name="Normální 5 2 2 2 4" xfId="220" xr:uid="{00000000-0005-0000-0000-0000EC000000}"/>
    <cellStyle name="Normální 5 2 2 3" xfId="133" xr:uid="{00000000-0005-0000-0000-0000ED000000}"/>
    <cellStyle name="Normální 5 2 2 4" xfId="53" xr:uid="{00000000-0005-0000-0000-0000EE000000}"/>
    <cellStyle name="Normální 5 2 2 5" xfId="191" xr:uid="{00000000-0005-0000-0000-0000EF000000}"/>
    <cellStyle name="Normální 5 2 3" xfId="70" xr:uid="{00000000-0005-0000-0000-0000F0000000}"/>
    <cellStyle name="Normální 5 2 3 2" xfId="150" xr:uid="{00000000-0005-0000-0000-0000F1000000}"/>
    <cellStyle name="Normální 5 2 3 3" xfId="253" xr:uid="{00000000-0005-0000-0000-0000F2000000}"/>
    <cellStyle name="Normální 5 2 3 4" xfId="208" xr:uid="{00000000-0005-0000-0000-0000F3000000}"/>
    <cellStyle name="Normální 5 2 4" xfId="121" xr:uid="{00000000-0005-0000-0000-0000F4000000}"/>
    <cellStyle name="Normální 5 2 5" xfId="41" xr:uid="{00000000-0005-0000-0000-0000F5000000}"/>
    <cellStyle name="Normální 5 2 6" xfId="182" xr:uid="{00000000-0005-0000-0000-0000F6000000}"/>
    <cellStyle name="Normální 5 3" xfId="8" xr:uid="{00000000-0005-0000-0000-0000F7000000}"/>
    <cellStyle name="Normální 5 3 2" xfId="20" xr:uid="{00000000-0005-0000-0000-0000F8000000}"/>
    <cellStyle name="Normální 5 3 2 2" xfId="78" xr:uid="{00000000-0005-0000-0000-0000F9000000}"/>
    <cellStyle name="Normální 5 3 2 2 2" xfId="158" xr:uid="{00000000-0005-0000-0000-0000FA000000}"/>
    <cellStyle name="Normální 5 3 2 2 3" xfId="261" xr:uid="{00000000-0005-0000-0000-0000FB000000}"/>
    <cellStyle name="Normální 5 3 2 2 4" xfId="216" xr:uid="{00000000-0005-0000-0000-0000FC000000}"/>
    <cellStyle name="Normální 5 3 2 3" xfId="129" xr:uid="{00000000-0005-0000-0000-0000FD000000}"/>
    <cellStyle name="Normální 5 3 2 4" xfId="49" xr:uid="{00000000-0005-0000-0000-0000FE000000}"/>
    <cellStyle name="Normální 5 3 2 5" xfId="188" xr:uid="{00000000-0005-0000-0000-0000FF000000}"/>
    <cellStyle name="Normální 5 3 3" xfId="66" xr:uid="{00000000-0005-0000-0000-000000010000}"/>
    <cellStyle name="Normální 5 3 3 2" xfId="146" xr:uid="{00000000-0005-0000-0000-000001010000}"/>
    <cellStyle name="Normální 5 3 3 3" xfId="249" xr:uid="{00000000-0005-0000-0000-000002010000}"/>
    <cellStyle name="Normální 5 3 3 4" xfId="204" xr:uid="{00000000-0005-0000-0000-000003010000}"/>
    <cellStyle name="Normální 5 3 4" xfId="117" xr:uid="{00000000-0005-0000-0000-000004010000}"/>
    <cellStyle name="Normální 5 3 5" xfId="37" xr:uid="{00000000-0005-0000-0000-000005010000}"/>
    <cellStyle name="Normální 5 3 6" xfId="180" xr:uid="{00000000-0005-0000-0000-000006010000}"/>
    <cellStyle name="Normální 5 4" xfId="16" xr:uid="{00000000-0005-0000-0000-000007010000}"/>
    <cellStyle name="Normální 5 4 2" xfId="74" xr:uid="{00000000-0005-0000-0000-000008010000}"/>
    <cellStyle name="Normální 5 4 2 2" xfId="154" xr:uid="{00000000-0005-0000-0000-000009010000}"/>
    <cellStyle name="Normální 5 4 2 3" xfId="257" xr:uid="{00000000-0005-0000-0000-00000A010000}"/>
    <cellStyle name="Normální 5 4 2 4" xfId="212" xr:uid="{00000000-0005-0000-0000-00000B010000}"/>
    <cellStyle name="Normální 5 4 3" xfId="125" xr:uid="{00000000-0005-0000-0000-00000C010000}"/>
    <cellStyle name="Normální 5 4 4" xfId="45" xr:uid="{00000000-0005-0000-0000-00000D010000}"/>
    <cellStyle name="Normální 5 4 5" xfId="184" xr:uid="{00000000-0005-0000-0000-00000E010000}"/>
    <cellStyle name="Normální 5 5" xfId="62" xr:uid="{00000000-0005-0000-0000-00000F010000}"/>
    <cellStyle name="Normální 5 5 2" xfId="142" xr:uid="{00000000-0005-0000-0000-000010010000}"/>
    <cellStyle name="Normální 5 5 3" xfId="245" xr:uid="{00000000-0005-0000-0000-000011010000}"/>
    <cellStyle name="Normální 5 5 4" xfId="200" xr:uid="{00000000-0005-0000-0000-000012010000}"/>
    <cellStyle name="Normální 5 6" xfId="113" xr:uid="{00000000-0005-0000-0000-000013010000}"/>
    <cellStyle name="Normální 5 7" xfId="33" xr:uid="{00000000-0005-0000-0000-000014010000}"/>
    <cellStyle name="Normální 5 8" xfId="177" xr:uid="{00000000-0005-0000-0000-000015010000}"/>
    <cellStyle name="Normální 6" xfId="278" xr:uid="{500EC233-979F-4F4F-B0F5-063CBEC23E0B}"/>
    <cellStyle name="Procenta 2" xfId="280" xr:uid="{2CF97885-A9FA-490C-B5B5-F660FE10CF18}"/>
  </cellStyles>
  <dxfs count="8">
    <dxf>
      <font>
        <color rgb="FFFF0000"/>
      </font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theme="0"/>
        </patternFill>
      </fill>
    </dxf>
    <dxf>
      <font>
        <color rgb="FF00A84C"/>
      </font>
    </dxf>
    <dxf>
      <font>
        <color rgb="FFFF0000"/>
      </font>
    </dxf>
  </dxfs>
  <tableStyles count="0" defaultTableStyle="TableStyleMedium2" defaultPivotStyle="PivotStyleLight16"/>
  <colors>
    <mruColors>
      <color rgb="FF00A84C"/>
      <color rgb="FF99FFCC"/>
      <color rgb="FFF4FFD1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ga.pavlova\Downloads\VYUCTOVANI%20JEDNOLET&#201;%20DOTACE_KNIHY%202023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usan.boxan/Desktop/Nov&#225;%20slo&#382;ka%20MK/DB%20plocha/DB%20MK/2025/oulk/VY&#218;&#268;TOV&#193;N&#205;%20%20JEDNOLET&#201;%20DOTACE%202024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yúčtování_jednoletý projekt"/>
      <sheetName val="Data"/>
      <sheetName val="List1"/>
      <sheetName val="Přehled dokladů"/>
    </sheetNames>
    <sheetDataSet>
      <sheetData sheetId="0"/>
      <sheetData sheetId="1">
        <row r="1">
          <cell r="E1" t="str">
            <v xml:space="preserve">Hl. město Praha    10 </v>
          </cell>
        </row>
        <row r="2">
          <cell r="E2" t="str">
            <v>Středočeský kraj   20</v>
          </cell>
          <cell r="H2" t="str">
            <v>5212   fyzická osoba</v>
          </cell>
          <cell r="I2" t="str">
            <v>5221   obecně prospěšná spol.</v>
          </cell>
          <cell r="J2" t="str">
            <v xml:space="preserve"> 2015 / 2. čtvrtletí   </v>
          </cell>
          <cell r="K2" t="str">
            <v>ano</v>
          </cell>
          <cell r="M2" t="str">
            <v xml:space="preserve">Hl. město Praha   </v>
          </cell>
        </row>
        <row r="3">
          <cell r="E3" t="str">
            <v xml:space="preserve">201   Benešov   </v>
          </cell>
          <cell r="H3" t="str">
            <v>5213   obchodní spol.</v>
          </cell>
          <cell r="I3" t="str">
            <v>5222   spolek (dříve obč. sdružení)</v>
          </cell>
          <cell r="J3" t="str">
            <v xml:space="preserve"> 2015 / 3. čtvrtletí  </v>
          </cell>
          <cell r="K3" t="str">
            <v>ne</v>
          </cell>
          <cell r="M3" t="str">
            <v xml:space="preserve">Jihočeský  </v>
          </cell>
        </row>
        <row r="4">
          <cell r="E4" t="str">
            <v xml:space="preserve">202   Beroun   </v>
          </cell>
          <cell r="H4" t="str">
            <v>družstvo</v>
          </cell>
          <cell r="I4" t="str">
            <v>5229   sdružení práv. osob</v>
          </cell>
          <cell r="J4" t="str">
            <v xml:space="preserve"> 2015 / 4. čtvrtletí  </v>
          </cell>
          <cell r="M4" t="str">
            <v>Jihomoravský</v>
          </cell>
        </row>
        <row r="5">
          <cell r="E5" t="str">
            <v xml:space="preserve">203   Kladno  </v>
          </cell>
          <cell r="H5" t="str">
            <v>jiný subjekt</v>
          </cell>
          <cell r="I5" t="str">
            <v>5229   nadace, nadační fond</v>
          </cell>
          <cell r="J5">
            <v>2016</v>
          </cell>
          <cell r="M5" t="str">
            <v xml:space="preserve">Karlovarský </v>
          </cell>
        </row>
        <row r="6">
          <cell r="E6" t="str">
            <v xml:space="preserve">204   Kolín </v>
          </cell>
          <cell r="I6" t="str">
            <v>5321   přísp. org. měst a obcí</v>
          </cell>
          <cell r="J6">
            <v>2017</v>
          </cell>
          <cell r="M6" t="str">
            <v>Královéhradecký</v>
          </cell>
        </row>
        <row r="7">
          <cell r="E7" t="str">
            <v xml:space="preserve">205   Kutná Hora </v>
          </cell>
          <cell r="I7" t="str">
            <v>5323   přísp. org. kraj. úřadů</v>
          </cell>
          <cell r="M7" t="str">
            <v xml:space="preserve">Liberecký </v>
          </cell>
        </row>
        <row r="8">
          <cell r="E8" t="str">
            <v xml:space="preserve">206   Mělník  </v>
          </cell>
          <cell r="I8" t="str">
            <v>5332   vysoká škola</v>
          </cell>
          <cell r="M8" t="str">
            <v xml:space="preserve">Moravskoslezský </v>
          </cell>
        </row>
        <row r="9">
          <cell r="E9" t="str">
            <v xml:space="preserve">207   Mladá Boleslav </v>
          </cell>
          <cell r="I9" t="str">
            <v>5334   veřejná výzkum. instituce</v>
          </cell>
          <cell r="M9" t="str">
            <v xml:space="preserve">Olomoucký   </v>
          </cell>
        </row>
        <row r="10">
          <cell r="E10" t="str">
            <v xml:space="preserve">208   Nymburk  </v>
          </cell>
          <cell r="I10" t="str">
            <v>jiný subjekt</v>
          </cell>
          <cell r="M10" t="str">
            <v xml:space="preserve">Pardubický  </v>
          </cell>
        </row>
        <row r="11">
          <cell r="E11" t="str">
            <v xml:space="preserve">209   Praha-východ  </v>
          </cell>
          <cell r="M11" t="str">
            <v xml:space="preserve">Plzeňský </v>
          </cell>
        </row>
        <row r="12">
          <cell r="E12" t="str">
            <v xml:space="preserve">20A   Praha-západ </v>
          </cell>
          <cell r="M12" t="str">
            <v xml:space="preserve">Středočeský   </v>
          </cell>
        </row>
        <row r="13">
          <cell r="E13" t="str">
            <v xml:space="preserve">20B   Příbram  </v>
          </cell>
          <cell r="M13" t="str">
            <v xml:space="preserve">Ústecký </v>
          </cell>
        </row>
        <row r="14">
          <cell r="E14" t="str">
            <v xml:space="preserve">20C   Rakovník  </v>
          </cell>
          <cell r="M14" t="str">
            <v xml:space="preserve">Vysočina  </v>
          </cell>
        </row>
        <row r="15">
          <cell r="M15" t="str">
            <v xml:space="preserve">Zlínský </v>
          </cell>
        </row>
        <row r="16">
          <cell r="E16" t="str">
            <v>Jihočeský kraj    31</v>
          </cell>
        </row>
        <row r="17">
          <cell r="E17" t="str">
            <v>311   České Budějovice</v>
          </cell>
        </row>
        <row r="18">
          <cell r="E18" t="str">
            <v>312   Český Krumlov</v>
          </cell>
        </row>
        <row r="19">
          <cell r="E19" t="str">
            <v>313   Jindřichův Hradec</v>
          </cell>
        </row>
        <row r="20">
          <cell r="E20" t="str">
            <v xml:space="preserve">314   Písek  </v>
          </cell>
        </row>
        <row r="21">
          <cell r="E21" t="str">
            <v xml:space="preserve">315   Prachatice </v>
          </cell>
        </row>
        <row r="22">
          <cell r="E22" t="str">
            <v xml:space="preserve">316   Strakonice  </v>
          </cell>
        </row>
        <row r="23">
          <cell r="E23" t="str">
            <v xml:space="preserve">317   Tábor   </v>
          </cell>
        </row>
        <row r="25">
          <cell r="E25" t="str">
            <v>Plzeňský kraj   32</v>
          </cell>
        </row>
        <row r="26">
          <cell r="E26" t="str">
            <v>321   Domažlice</v>
          </cell>
        </row>
        <row r="27">
          <cell r="E27" t="str">
            <v>322   Klatovy</v>
          </cell>
        </row>
        <row r="28">
          <cell r="E28" t="str">
            <v xml:space="preserve">323   Plzeň-město  </v>
          </cell>
        </row>
        <row r="29">
          <cell r="E29" t="str">
            <v xml:space="preserve">324   Plzeň-jih </v>
          </cell>
        </row>
        <row r="30">
          <cell r="E30" t="str">
            <v xml:space="preserve">325   Plzeň-sever               </v>
          </cell>
        </row>
        <row r="31">
          <cell r="E31" t="str">
            <v xml:space="preserve">326   Rokycany </v>
          </cell>
        </row>
        <row r="32">
          <cell r="E32" t="str">
            <v xml:space="preserve">327   Tachov </v>
          </cell>
        </row>
        <row r="34">
          <cell r="E34" t="str">
            <v>Karlovarský kraj   41</v>
          </cell>
        </row>
        <row r="35">
          <cell r="E35" t="str">
            <v>411   Cheb</v>
          </cell>
        </row>
        <row r="36">
          <cell r="E36" t="str">
            <v>412   Karlovy Vary</v>
          </cell>
        </row>
        <row r="37">
          <cell r="E37" t="str">
            <v>413   Sokolov</v>
          </cell>
        </row>
        <row r="39">
          <cell r="E39" t="str">
            <v>Ústecký kraj   42</v>
          </cell>
        </row>
        <row r="40">
          <cell r="E40" t="str">
            <v>421   Děčín</v>
          </cell>
        </row>
        <row r="41">
          <cell r="E41" t="str">
            <v>422   Chomutov</v>
          </cell>
        </row>
        <row r="42">
          <cell r="E42" t="str">
            <v>423   Litoměřice</v>
          </cell>
        </row>
        <row r="43">
          <cell r="E43" t="str">
            <v>424   Louny</v>
          </cell>
        </row>
        <row r="44">
          <cell r="E44" t="str">
            <v>425   Most</v>
          </cell>
        </row>
        <row r="45">
          <cell r="E45" t="str">
            <v>426   Teplice</v>
          </cell>
        </row>
        <row r="46">
          <cell r="E46" t="str">
            <v>427   Ústí nad Labem</v>
          </cell>
        </row>
        <row r="48">
          <cell r="E48" t="str">
            <v>Liberecký kraj   51</v>
          </cell>
        </row>
        <row r="49">
          <cell r="E49" t="str">
            <v>511   Česká Lípa</v>
          </cell>
        </row>
        <row r="50">
          <cell r="E50" t="str">
            <v>512   Jablonec n. Nisou</v>
          </cell>
        </row>
        <row r="51">
          <cell r="E51" t="str">
            <v>513   Liberec</v>
          </cell>
        </row>
        <row r="52">
          <cell r="E52" t="str">
            <v>514   Semily</v>
          </cell>
        </row>
        <row r="54">
          <cell r="E54" t="str">
            <v>Královéhradecký kraj   52</v>
          </cell>
        </row>
        <row r="55">
          <cell r="E55" t="str">
            <v>521   Hradec Králové</v>
          </cell>
        </row>
        <row r="56">
          <cell r="E56" t="str">
            <v>522   Jičín</v>
          </cell>
        </row>
        <row r="57">
          <cell r="E57" t="str">
            <v>523   Náchod</v>
          </cell>
        </row>
        <row r="58">
          <cell r="E58" t="str">
            <v>524   Rychnov n.Kněžnou</v>
          </cell>
        </row>
        <row r="59">
          <cell r="E59" t="str">
            <v>525   Trutnov</v>
          </cell>
        </row>
        <row r="61">
          <cell r="E61" t="str">
            <v>Pardubický kraj   53</v>
          </cell>
        </row>
        <row r="62">
          <cell r="E62" t="str">
            <v>531   Chrudim</v>
          </cell>
        </row>
        <row r="63">
          <cell r="E63" t="str">
            <v>532   Pardubice</v>
          </cell>
        </row>
        <row r="64">
          <cell r="E64" t="str">
            <v>533   Svitavy</v>
          </cell>
        </row>
        <row r="65">
          <cell r="E65" t="str">
            <v>534   Ústí n. Orlicí</v>
          </cell>
        </row>
        <row r="67">
          <cell r="E67" t="str">
            <v>Kraj Vysočina   63</v>
          </cell>
        </row>
        <row r="68">
          <cell r="E68" t="str">
            <v>631   Havlíčkův Brod</v>
          </cell>
        </row>
        <row r="69">
          <cell r="E69" t="str">
            <v>632   Jihlava</v>
          </cell>
        </row>
        <row r="70">
          <cell r="E70" t="str">
            <v>633   Pelhřimov</v>
          </cell>
        </row>
        <row r="71">
          <cell r="E71" t="str">
            <v>634   Třebíč</v>
          </cell>
        </row>
        <row r="72">
          <cell r="E72" t="str">
            <v>635   Žďár n. Sázavou</v>
          </cell>
        </row>
        <row r="74">
          <cell r="E74" t="str">
            <v>Jihomoravský kraj   64</v>
          </cell>
        </row>
        <row r="75">
          <cell r="E75" t="str">
            <v>641   Blansko</v>
          </cell>
        </row>
        <row r="76">
          <cell r="E76" t="str">
            <v>642   Brno-město</v>
          </cell>
        </row>
        <row r="77">
          <cell r="E77" t="str">
            <v>643   Brno-venkov</v>
          </cell>
        </row>
        <row r="78">
          <cell r="E78" t="str">
            <v>644   Břeclav</v>
          </cell>
        </row>
        <row r="79">
          <cell r="E79" t="str">
            <v>645   Hodonín</v>
          </cell>
        </row>
        <row r="80">
          <cell r="E80" t="str">
            <v>646   Vyškov</v>
          </cell>
        </row>
        <row r="81">
          <cell r="E81" t="str">
            <v>647   Znojmo</v>
          </cell>
        </row>
        <row r="83">
          <cell r="E83" t="str">
            <v>Olomoucký kraj   71</v>
          </cell>
        </row>
        <row r="84">
          <cell r="E84" t="str">
            <v>711   Jeseník</v>
          </cell>
        </row>
        <row r="85">
          <cell r="E85" t="str">
            <v>712   Olomouc</v>
          </cell>
        </row>
        <row r="86">
          <cell r="E86" t="str">
            <v>713   Prostějov</v>
          </cell>
        </row>
        <row r="87">
          <cell r="E87" t="str">
            <v>714   Přerov</v>
          </cell>
        </row>
        <row r="88">
          <cell r="E88" t="str">
            <v>715   Šumperk</v>
          </cell>
        </row>
        <row r="90">
          <cell r="E90" t="str">
            <v>Zlínský kraj   72</v>
          </cell>
        </row>
        <row r="91">
          <cell r="E91" t="str">
            <v>721   Kroměříž</v>
          </cell>
        </row>
        <row r="92">
          <cell r="E92" t="str">
            <v>722   Uh. Hradiště</v>
          </cell>
        </row>
        <row r="93">
          <cell r="E93" t="str">
            <v>723   Vsetín</v>
          </cell>
        </row>
        <row r="94">
          <cell r="E94" t="str">
            <v>724   Zlín</v>
          </cell>
        </row>
        <row r="96">
          <cell r="E96" t="str">
            <v>Moravskoslezský kraj   80</v>
          </cell>
        </row>
        <row r="97">
          <cell r="E97" t="str">
            <v>801   Bruntál</v>
          </cell>
        </row>
        <row r="98">
          <cell r="E98" t="str">
            <v>802   Frýdek-Místek</v>
          </cell>
        </row>
        <row r="99">
          <cell r="E99" t="str">
            <v>803   Karviná</v>
          </cell>
        </row>
        <row r="100">
          <cell r="E100" t="str">
            <v>804   Nový Jičín</v>
          </cell>
        </row>
        <row r="101">
          <cell r="E101" t="str">
            <v>805   Opava</v>
          </cell>
        </row>
        <row r="102">
          <cell r="E102" t="str">
            <v>806   Ostrava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yúčtování jednoleté 2024"/>
      <sheetName val="Přehled dokladů"/>
      <sheetName val="Nabídka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47C34-5EF4-4E83-B15A-E77CCC3FB16A}">
  <sheetPr codeName="List7">
    <pageSetUpPr fitToPage="1"/>
  </sheetPr>
  <dimension ref="A1:Q65"/>
  <sheetViews>
    <sheetView tabSelected="1" zoomScaleNormal="100" workbookViewId="0">
      <selection activeCell="O21" sqref="O21"/>
    </sheetView>
  </sheetViews>
  <sheetFormatPr defaultColWidth="9.140625" defaultRowHeight="15" x14ac:dyDescent="0.25"/>
  <cols>
    <col min="1" max="1" width="9.5703125" style="2" customWidth="1"/>
    <col min="2" max="2" width="10.28515625" style="2" customWidth="1"/>
    <col min="3" max="3" width="9.140625" style="2"/>
    <col min="4" max="4" width="9.28515625" style="2" customWidth="1"/>
    <col min="5" max="5" width="9.7109375" style="2" customWidth="1"/>
    <col min="6" max="6" width="10.7109375" style="2" customWidth="1"/>
    <col min="7" max="7" width="11.7109375" style="2" customWidth="1"/>
    <col min="8" max="8" width="9.85546875" style="2" customWidth="1"/>
    <col min="9" max="9" width="11" style="2" customWidth="1"/>
    <col min="10" max="13" width="9.140625" style="2"/>
    <col min="14" max="14" width="7.85546875" style="2" hidden="1" customWidth="1"/>
    <col min="15" max="16384" width="9.140625" style="2"/>
  </cols>
  <sheetData>
    <row r="1" spans="1:14" ht="23.25" customHeight="1" thickBot="1" x14ac:dyDescent="0.3">
      <c r="A1" s="100" t="s">
        <v>25</v>
      </c>
      <c r="B1" s="101"/>
      <c r="C1" s="102"/>
      <c r="D1" s="103"/>
      <c r="E1" s="103"/>
      <c r="F1" s="103"/>
      <c r="G1" s="103"/>
      <c r="H1" s="103"/>
      <c r="I1" s="104"/>
    </row>
    <row r="2" spans="1:14" ht="18" customHeight="1" x14ac:dyDescent="0.25">
      <c r="A2" s="188" t="s">
        <v>77</v>
      </c>
      <c r="B2" s="189"/>
      <c r="C2" s="189"/>
      <c r="D2" s="189"/>
      <c r="E2" s="189"/>
      <c r="F2" s="189"/>
      <c r="G2" s="189"/>
      <c r="H2" s="189"/>
      <c r="I2" s="25"/>
      <c r="N2" s="14" t="str">
        <f>+Nabídka!F2&amp;" "&amp;Nabídka!F3</f>
        <v>x 1</v>
      </c>
    </row>
    <row r="3" spans="1:14" ht="20.100000000000001" customHeight="1" x14ac:dyDescent="0.25">
      <c r="A3" s="193" t="s">
        <v>37</v>
      </c>
      <c r="B3" s="194"/>
      <c r="C3" s="194"/>
      <c r="D3" s="194"/>
      <c r="E3" s="194"/>
      <c r="F3" s="197" t="s">
        <v>63</v>
      </c>
      <c r="G3" s="198"/>
      <c r="H3" s="199"/>
      <c r="I3" s="26"/>
      <c r="J3" s="3"/>
      <c r="N3" s="15" t="str">
        <f>_xlfn.IFS(Rozpočet!F3=Nabídka!B3,Nabídka!A3,Rozpočet!F3=Nabídka!B4,Nabídka!A4,Rozpočet!F3=Nabídka!B5,Nabídka!A5,Rozpočet!F3=Nabídka!B2,Nabídka!A2)</f>
        <v>x</v>
      </c>
    </row>
    <row r="4" spans="1:14" ht="20.100000000000001" customHeight="1" x14ac:dyDescent="0.25">
      <c r="A4" s="195" t="s">
        <v>50</v>
      </c>
      <c r="B4" s="196"/>
      <c r="C4" s="196"/>
      <c r="D4" s="196"/>
      <c r="E4" s="196"/>
      <c r="F4" s="97" t="s">
        <v>51</v>
      </c>
      <c r="G4" s="98"/>
      <c r="H4" s="99"/>
      <c r="I4" s="26"/>
      <c r="J4" s="3"/>
      <c r="N4" s="15">
        <f>_xlfn.IFS(Rozpočet!F4=Nabídka!B10,Nabídka!A10,Rozpočet!F4=Nabídka!B11,Nabídka!A11,Rozpočet!F4=Nabídka!B12,Nabídka!A12,Rozpočet!F4=Nabídka!B9,Nabídka!A9)</f>
        <v>1</v>
      </c>
    </row>
    <row r="5" spans="1:14" ht="29.25" customHeight="1" x14ac:dyDescent="0.25">
      <c r="A5" s="195" t="s">
        <v>71</v>
      </c>
      <c r="B5" s="196"/>
      <c r="C5" s="196"/>
      <c r="D5" s="196"/>
      <c r="E5" s="196"/>
      <c r="F5" s="200" t="s">
        <v>63</v>
      </c>
      <c r="G5" s="201"/>
      <c r="H5" s="202"/>
      <c r="I5" s="27"/>
      <c r="J5" s="3"/>
    </row>
    <row r="6" spans="1:14" x14ac:dyDescent="0.25">
      <c r="A6" s="111" t="s">
        <v>18</v>
      </c>
      <c r="B6" s="112"/>
      <c r="C6" s="112"/>
      <c r="D6" s="112"/>
      <c r="E6" s="112"/>
      <c r="F6" s="108" t="s">
        <v>88</v>
      </c>
      <c r="G6" s="108"/>
      <c r="H6" s="105"/>
      <c r="I6" s="106"/>
    </row>
    <row r="7" spans="1:14" x14ac:dyDescent="0.25">
      <c r="A7" s="107" t="s">
        <v>87</v>
      </c>
      <c r="B7" s="108"/>
      <c r="C7" s="108"/>
      <c r="D7" s="64" t="s">
        <v>95</v>
      </c>
      <c r="E7" s="42"/>
      <c r="F7" s="108" t="s">
        <v>89</v>
      </c>
      <c r="G7" s="108"/>
      <c r="H7" s="109"/>
      <c r="I7" s="110"/>
    </row>
    <row r="8" spans="1:14" x14ac:dyDescent="0.25">
      <c r="A8" s="107" t="s">
        <v>92</v>
      </c>
      <c r="B8" s="108"/>
      <c r="C8" s="108"/>
      <c r="D8" s="64"/>
      <c r="E8" s="63"/>
      <c r="F8" s="108" t="s">
        <v>90</v>
      </c>
      <c r="G8" s="108"/>
      <c r="H8" s="109"/>
      <c r="I8" s="110"/>
    </row>
    <row r="9" spans="1:14" x14ac:dyDescent="0.25">
      <c r="A9" s="107"/>
      <c r="B9" s="118"/>
      <c r="C9" s="118"/>
      <c r="D9" s="118"/>
      <c r="E9" s="118"/>
      <c r="F9" s="108" t="s">
        <v>91</v>
      </c>
      <c r="G9" s="108"/>
      <c r="H9" s="119"/>
      <c r="I9" s="120"/>
    </row>
    <row r="10" spans="1:14" ht="15.75" customHeight="1" x14ac:dyDescent="0.25">
      <c r="A10" s="121" t="s">
        <v>80</v>
      </c>
      <c r="B10" s="122"/>
      <c r="C10" s="123"/>
      <c r="D10" s="124"/>
      <c r="E10" s="124"/>
      <c r="F10" s="124"/>
      <c r="G10" s="124"/>
      <c r="H10" s="124"/>
      <c r="I10" s="125"/>
    </row>
    <row r="11" spans="1:14" ht="15.75" customHeight="1" x14ac:dyDescent="0.25">
      <c r="A11" s="126" t="s">
        <v>81</v>
      </c>
      <c r="B11" s="118"/>
      <c r="C11" s="127"/>
      <c r="D11" s="128"/>
      <c r="E11" s="128"/>
      <c r="F11" s="128"/>
      <c r="G11" s="128"/>
      <c r="H11" s="128"/>
      <c r="I11" s="129"/>
    </row>
    <row r="12" spans="1:14" ht="15.75" customHeight="1" x14ac:dyDescent="0.25">
      <c r="A12" s="126" t="s">
        <v>82</v>
      </c>
      <c r="B12" s="118"/>
      <c r="C12" s="130"/>
      <c r="D12" s="131"/>
      <c r="E12" s="132" t="s">
        <v>78</v>
      </c>
      <c r="F12" s="133"/>
      <c r="G12" s="133"/>
      <c r="H12" s="134"/>
      <c r="I12" s="65"/>
    </row>
    <row r="13" spans="1:14" ht="15.75" customHeight="1" x14ac:dyDescent="0.25">
      <c r="A13" s="135" t="s">
        <v>83</v>
      </c>
      <c r="B13" s="136"/>
      <c r="C13" s="136"/>
      <c r="D13" s="136"/>
      <c r="E13" s="136"/>
      <c r="F13" s="137"/>
      <c r="G13" s="116"/>
      <c r="H13" s="116"/>
      <c r="I13" s="117"/>
    </row>
    <row r="14" spans="1:14" ht="14.25" customHeight="1" thickBot="1" x14ac:dyDescent="0.3">
      <c r="A14" s="113" t="s">
        <v>84</v>
      </c>
      <c r="B14" s="114"/>
      <c r="C14" s="114"/>
      <c r="D14" s="115"/>
      <c r="E14" s="116"/>
      <c r="F14" s="116"/>
      <c r="G14" s="116"/>
      <c r="H14" s="116"/>
      <c r="I14" s="117"/>
    </row>
    <row r="15" spans="1:14" ht="15.75" customHeight="1" thickBot="1" x14ac:dyDescent="0.3">
      <c r="A15" s="141" t="s">
        <v>74</v>
      </c>
      <c r="B15" s="142"/>
      <c r="C15" s="142"/>
      <c r="D15" s="142"/>
      <c r="E15" s="143"/>
      <c r="F15" s="144" t="s">
        <v>73</v>
      </c>
      <c r="G15" s="145"/>
      <c r="H15" s="146"/>
      <c r="I15" s="28" t="s">
        <v>72</v>
      </c>
    </row>
    <row r="16" spans="1:14" ht="14.25" customHeight="1" x14ac:dyDescent="0.25">
      <c r="A16" s="147" t="s">
        <v>14</v>
      </c>
      <c r="B16" s="148"/>
      <c r="C16" s="148"/>
      <c r="D16" s="148"/>
      <c r="E16" s="148"/>
      <c r="F16" s="72"/>
      <c r="G16" s="73"/>
      <c r="H16" s="73"/>
      <c r="I16" s="74">
        <f t="shared" ref="I16:I22" si="0">SUM(F16:H16)</f>
        <v>0</v>
      </c>
    </row>
    <row r="17" spans="1:17" ht="14.25" customHeight="1" x14ac:dyDescent="0.25">
      <c r="A17" s="147" t="s">
        <v>15</v>
      </c>
      <c r="B17" s="148"/>
      <c r="C17" s="148"/>
      <c r="D17" s="148"/>
      <c r="E17" s="148"/>
      <c r="F17" s="75"/>
      <c r="G17" s="76"/>
      <c r="H17" s="76"/>
      <c r="I17" s="74">
        <f t="shared" si="0"/>
        <v>0</v>
      </c>
    </row>
    <row r="18" spans="1:17" ht="24" customHeight="1" x14ac:dyDescent="0.25">
      <c r="A18" s="149" t="s">
        <v>17</v>
      </c>
      <c r="B18" s="148"/>
      <c r="C18" s="148"/>
      <c r="D18" s="148"/>
      <c r="E18" s="148"/>
      <c r="F18" s="75"/>
      <c r="G18" s="76"/>
      <c r="H18" s="76"/>
      <c r="I18" s="74">
        <f t="shared" si="0"/>
        <v>0</v>
      </c>
    </row>
    <row r="19" spans="1:17" ht="14.25" customHeight="1" x14ac:dyDescent="0.25">
      <c r="A19" s="147" t="s">
        <v>1</v>
      </c>
      <c r="B19" s="148"/>
      <c r="C19" s="148"/>
      <c r="D19" s="148"/>
      <c r="E19" s="148"/>
      <c r="F19" s="75"/>
      <c r="G19" s="76"/>
      <c r="H19" s="76"/>
      <c r="I19" s="74">
        <f>SUM(F19:H19)</f>
        <v>0</v>
      </c>
      <c r="Q19" s="22"/>
    </row>
    <row r="20" spans="1:17" ht="14.25" customHeight="1" x14ac:dyDescent="0.25">
      <c r="A20" s="147" t="s">
        <v>13</v>
      </c>
      <c r="B20" s="148"/>
      <c r="C20" s="148"/>
      <c r="D20" s="148"/>
      <c r="E20" s="148"/>
      <c r="F20" s="75"/>
      <c r="G20" s="76"/>
      <c r="H20" s="76"/>
      <c r="I20" s="74">
        <f>SUM(F20:H20)</f>
        <v>0</v>
      </c>
    </row>
    <row r="21" spans="1:17" ht="14.25" customHeight="1" x14ac:dyDescent="0.25">
      <c r="A21" s="147" t="s">
        <v>8</v>
      </c>
      <c r="B21" s="148"/>
      <c r="C21" s="148"/>
      <c r="D21" s="148"/>
      <c r="E21" s="150"/>
      <c r="F21" s="75"/>
      <c r="G21" s="76"/>
      <c r="H21" s="76"/>
      <c r="I21" s="74">
        <f t="shared" si="0"/>
        <v>0</v>
      </c>
    </row>
    <row r="22" spans="1:17" ht="14.25" customHeight="1" x14ac:dyDescent="0.25">
      <c r="A22" s="147" t="s">
        <v>0</v>
      </c>
      <c r="B22" s="148"/>
      <c r="C22" s="148"/>
      <c r="D22" s="148"/>
      <c r="E22" s="150"/>
      <c r="F22" s="77"/>
      <c r="G22" s="76"/>
      <c r="H22" s="76"/>
      <c r="I22" s="78">
        <f t="shared" si="0"/>
        <v>0</v>
      </c>
    </row>
    <row r="23" spans="1:17" ht="14.25" customHeight="1" thickBot="1" x14ac:dyDescent="0.3">
      <c r="A23" s="138" t="s">
        <v>2</v>
      </c>
      <c r="B23" s="108"/>
      <c r="C23" s="108"/>
      <c r="D23" s="108"/>
      <c r="E23" s="151"/>
      <c r="F23" s="79">
        <f>SUM(F16:F22)</f>
        <v>0</v>
      </c>
      <c r="G23" s="80">
        <f>SUM(G16:G22)</f>
        <v>0</v>
      </c>
      <c r="H23" s="80">
        <f>SUM(H16:H22)</f>
        <v>0</v>
      </c>
      <c r="I23" s="81">
        <f>SUM(I16:I22)</f>
        <v>0</v>
      </c>
    </row>
    <row r="24" spans="1:17" ht="14.25" customHeight="1" thickBot="1" x14ac:dyDescent="0.3">
      <c r="A24" s="216" t="s">
        <v>70</v>
      </c>
      <c r="B24" s="217"/>
      <c r="C24" s="217"/>
      <c r="D24" s="217"/>
      <c r="E24" s="217"/>
      <c r="F24" s="217"/>
      <c r="G24" s="152" t="str">
        <f>IF(I24&gt;D25,"Pozor, překročena max povolená režie! Opravte rozpočet","OK")</f>
        <v>OK</v>
      </c>
      <c r="H24" s="153"/>
      <c r="I24" s="82" t="str">
        <f>_xlfn.IFS($N$2=Nabídka!H2,+SUM(Nabídka!I2)+(50*D7)+(5*H6),$N$2=Nabídka!H3,+SUM(Nabídka!I3)+(50*D7)+(5*H6),$N$2=Nabídka!H4,+SUM(Nabídka!I4)+(50*D7)+(5*H6),$N$2=Nabídka!H5,+SUM(Nabídka!I5)+(50*D7)+(5*H6),$N$2=Nabídka!H6,+SUM(Nabídka!I6)+(50*D7)+(5*H6),$N$2=Nabídka!H7,+SUM(Nabídka!I7)+(50*D7)+(5*H6),$N$2=Nabídka!H8,+SUM(Nabídka!I8)+(50*D7)+(5*H6),$N$2=Nabídka!H9,+SUM(Nabídka!I9)+(50*D7)+(5*H6),$N$2=Nabídka!H10,+SUM(Nabídka!I10)+(50*D7)+(5*H6),LEFT(N2,1)="x","x",RIGHT(N2,1)="x","x")</f>
        <v>x</v>
      </c>
    </row>
    <row r="25" spans="1:17" ht="34.5" customHeight="1" thickBot="1" x14ac:dyDescent="0.3">
      <c r="A25" s="156" t="s">
        <v>69</v>
      </c>
      <c r="B25" s="157"/>
      <c r="C25" s="158"/>
      <c r="D25" s="83" t="str">
        <f>IF(I26=0,"x",((+I26-G44)*0.5))</f>
        <v>x</v>
      </c>
      <c r="E25" s="29"/>
      <c r="F25" s="29"/>
      <c r="G25" s="154"/>
      <c r="H25" s="155"/>
      <c r="I25" s="23"/>
    </row>
    <row r="26" spans="1:17" ht="14.25" customHeight="1" x14ac:dyDescent="0.25">
      <c r="A26" s="138" t="s">
        <v>19</v>
      </c>
      <c r="B26" s="139"/>
      <c r="C26" s="139"/>
      <c r="D26" s="139"/>
      <c r="E26" s="139"/>
      <c r="F26" s="139"/>
      <c r="G26" s="139"/>
      <c r="H26" s="140"/>
      <c r="I26" s="84">
        <f>SUM(I23:I24)</f>
        <v>0</v>
      </c>
    </row>
    <row r="27" spans="1:17" ht="14.25" customHeight="1" x14ac:dyDescent="0.25">
      <c r="A27" s="166" t="s">
        <v>27</v>
      </c>
      <c r="B27" s="108"/>
      <c r="C27" s="108"/>
      <c r="D27" s="108"/>
      <c r="E27" s="108"/>
      <c r="F27" s="108"/>
      <c r="G27" s="118"/>
      <c r="H27" s="167"/>
      <c r="I27" s="85">
        <f>SUM(I26*0.5)</f>
        <v>0</v>
      </c>
    </row>
    <row r="28" spans="1:17" ht="26.25" customHeight="1" x14ac:dyDescent="0.25">
      <c r="A28" s="168" t="s">
        <v>28</v>
      </c>
      <c r="B28" s="167"/>
      <c r="C28" s="86"/>
      <c r="D28" s="169" t="s">
        <v>93</v>
      </c>
      <c r="E28" s="170"/>
      <c r="F28" s="170"/>
      <c r="G28" s="170"/>
      <c r="H28" s="170"/>
      <c r="I28" s="171"/>
    </row>
    <row r="29" spans="1:17" ht="14.25" customHeight="1" x14ac:dyDescent="0.25">
      <c r="A29" s="172" t="s">
        <v>23</v>
      </c>
      <c r="B29" s="173"/>
      <c r="C29" s="173"/>
      <c r="D29" s="173"/>
      <c r="E29" s="173"/>
      <c r="F29" s="30"/>
      <c r="G29" s="87">
        <f>SUM(I26*C28)</f>
        <v>0</v>
      </c>
      <c r="H29" s="174"/>
      <c r="I29" s="175"/>
    </row>
    <row r="30" spans="1:17" ht="4.5" customHeight="1" thickBot="1" x14ac:dyDescent="0.3">
      <c r="A30" s="31"/>
      <c r="B30" s="32"/>
      <c r="C30" s="32"/>
      <c r="D30" s="32"/>
      <c r="E30" s="32"/>
      <c r="F30" s="33"/>
      <c r="G30" s="34"/>
      <c r="H30" s="35"/>
      <c r="I30" s="36"/>
    </row>
    <row r="31" spans="1:17" ht="14.25" customHeight="1" thickBot="1" x14ac:dyDescent="0.3">
      <c r="A31" s="138" t="s">
        <v>79</v>
      </c>
      <c r="B31" s="139"/>
      <c r="C31" s="140"/>
      <c r="D31" s="88">
        <f>IF(H6&gt;0,I26/H6,0)</f>
        <v>0</v>
      </c>
      <c r="E31" s="37" t="s">
        <v>64</v>
      </c>
      <c r="F31" s="38"/>
      <c r="G31" s="62"/>
      <c r="H31" s="24" t="s">
        <v>68</v>
      </c>
      <c r="I31" s="61" t="s">
        <v>63</v>
      </c>
    </row>
    <row r="32" spans="1:17" ht="14.25" customHeight="1" x14ac:dyDescent="0.25">
      <c r="A32" s="159" t="s">
        <v>94</v>
      </c>
      <c r="B32" s="160"/>
      <c r="C32" s="160"/>
      <c r="D32" s="48"/>
      <c r="E32" s="39"/>
      <c r="F32" s="39"/>
      <c r="G32" s="39"/>
      <c r="H32" s="39"/>
      <c r="I32" s="40"/>
    </row>
    <row r="33" spans="1:9" ht="3.75" customHeight="1" x14ac:dyDescent="0.25">
      <c r="A33" s="161"/>
      <c r="B33" s="162"/>
      <c r="C33" s="162"/>
      <c r="D33" s="162"/>
      <c r="E33" s="162"/>
      <c r="F33" s="162"/>
      <c r="G33" s="162"/>
      <c r="H33" s="162"/>
      <c r="I33" s="163"/>
    </row>
    <row r="34" spans="1:9" ht="12" customHeight="1" x14ac:dyDescent="0.25">
      <c r="A34" s="41" t="s">
        <v>26</v>
      </c>
      <c r="B34" s="42"/>
      <c r="C34" s="42"/>
      <c r="D34" s="42"/>
      <c r="E34" s="42"/>
      <c r="F34" s="42"/>
      <c r="G34" s="42"/>
      <c r="H34" s="42"/>
      <c r="I34" s="43"/>
    </row>
    <row r="35" spans="1:9" ht="1.5" customHeight="1" x14ac:dyDescent="0.25">
      <c r="A35" s="164"/>
      <c r="B35" s="118"/>
      <c r="C35" s="118"/>
      <c r="D35" s="118"/>
      <c r="E35" s="118"/>
      <c r="F35" s="118"/>
      <c r="G35" s="118"/>
      <c r="H35" s="118"/>
      <c r="I35" s="165"/>
    </row>
    <row r="36" spans="1:9" ht="14.25" customHeight="1" x14ac:dyDescent="0.25">
      <c r="A36" s="186" t="str">
        <f>+F5</f>
        <v>VYBERTE</v>
      </c>
      <c r="B36" s="187"/>
      <c r="C36" s="187"/>
      <c r="D36" s="50" t="str">
        <f>_xlfn.IFS(A36=Nabídka!B17,Nabídka!A17,A36=Nabídka!B18,Nabídka!A18,A36=Nabídka!B19,Nabídka!A19,A36=Nabídka!B20,Nabídka!A20,A36=Nabídka!B16,Nabídka!A16)</f>
        <v>x</v>
      </c>
      <c r="E36" s="49">
        <f>IF(D36="x",0,H6*D36)</f>
        <v>0</v>
      </c>
      <c r="F36" s="39"/>
      <c r="G36" s="39"/>
      <c r="H36" s="39"/>
      <c r="I36" s="44"/>
    </row>
    <row r="37" spans="1:9" ht="14.25" customHeight="1" x14ac:dyDescent="0.25">
      <c r="A37" s="45"/>
      <c r="B37" s="39"/>
      <c r="C37" s="39"/>
      <c r="D37" s="39"/>
      <c r="E37" s="39"/>
      <c r="F37" s="39"/>
      <c r="G37" s="39"/>
      <c r="H37" s="39"/>
      <c r="I37" s="44"/>
    </row>
    <row r="38" spans="1:9" ht="14.25" customHeight="1" thickBot="1" x14ac:dyDescent="0.3">
      <c r="A38" s="176" t="s">
        <v>20</v>
      </c>
      <c r="B38" s="177"/>
      <c r="C38" s="177"/>
      <c r="D38" s="177"/>
      <c r="E38" s="177"/>
      <c r="F38" s="178"/>
      <c r="G38" s="179"/>
      <c r="H38" s="46" t="s">
        <v>22</v>
      </c>
      <c r="I38" s="47"/>
    </row>
    <row r="39" spans="1:9" ht="15.75" customHeight="1" x14ac:dyDescent="0.25">
      <c r="A39" s="180" t="s">
        <v>7</v>
      </c>
      <c r="B39" s="181"/>
      <c r="C39" s="182"/>
      <c r="D39" s="182"/>
      <c r="E39" s="182"/>
      <c r="F39" s="51"/>
      <c r="G39" s="51"/>
      <c r="H39" s="51"/>
      <c r="I39" s="52"/>
    </row>
    <row r="40" spans="1:9" x14ac:dyDescent="0.25">
      <c r="A40" s="166" t="s">
        <v>16</v>
      </c>
      <c r="B40" s="108"/>
      <c r="C40" s="108"/>
      <c r="D40" s="108"/>
      <c r="E40" s="108"/>
      <c r="F40" s="89" t="str">
        <f>IF(ISNUMBER($I$31),+$G$31/(1+$I$31)*$E$36*(1-D32),"x")</f>
        <v>x</v>
      </c>
      <c r="G40" s="53"/>
      <c r="H40" s="53"/>
      <c r="I40" s="54"/>
    </row>
    <row r="41" spans="1:9" ht="8.25" customHeight="1" x14ac:dyDescent="0.25">
      <c r="A41" s="107"/>
      <c r="B41" s="118"/>
      <c r="C41" s="118"/>
      <c r="D41" s="118"/>
      <c r="E41" s="118"/>
      <c r="F41" s="118"/>
      <c r="G41" s="118"/>
      <c r="H41" s="118"/>
      <c r="I41" s="165"/>
    </row>
    <row r="42" spans="1:9" x14ac:dyDescent="0.25">
      <c r="A42" s="138" t="s">
        <v>85</v>
      </c>
      <c r="B42" s="118"/>
      <c r="C42" s="118"/>
      <c r="D42" s="118"/>
      <c r="E42" s="167"/>
      <c r="F42" s="89" t="str">
        <f>IF(ISNUMBER($I$31),$F$40-$I$26,"x")</f>
        <v>x</v>
      </c>
      <c r="G42" s="53"/>
      <c r="H42" s="53"/>
      <c r="I42" s="54"/>
    </row>
    <row r="43" spans="1:9" ht="12" customHeight="1" thickBot="1" x14ac:dyDescent="0.3">
      <c r="A43" s="107"/>
      <c r="B43" s="118"/>
      <c r="C43" s="118"/>
      <c r="D43" s="118"/>
      <c r="E43" s="118"/>
      <c r="F43" s="118"/>
      <c r="G43" s="118"/>
      <c r="H43" s="118"/>
      <c r="I43" s="165"/>
    </row>
    <row r="44" spans="1:9" ht="15" customHeight="1" thickBot="1" x14ac:dyDescent="0.3">
      <c r="A44" s="107" t="s">
        <v>24</v>
      </c>
      <c r="B44" s="118"/>
      <c r="C44" s="118"/>
      <c r="D44" s="118"/>
      <c r="E44" s="118"/>
      <c r="F44" s="165"/>
      <c r="G44" s="90">
        <v>0</v>
      </c>
      <c r="H44" s="96" t="s">
        <v>86</v>
      </c>
      <c r="I44" s="60" t="str">
        <f>IF(G44&gt;0,G44/I26,"x")</f>
        <v>x</v>
      </c>
    </row>
    <row r="45" spans="1:9" ht="3.75" customHeight="1" thickBot="1" x14ac:dyDescent="0.3">
      <c r="A45" s="107"/>
      <c r="B45" s="118"/>
      <c r="C45" s="118"/>
      <c r="D45" s="118"/>
      <c r="E45" s="118"/>
      <c r="F45" s="118"/>
      <c r="G45" s="118"/>
      <c r="H45" s="118"/>
      <c r="I45" s="165"/>
    </row>
    <row r="46" spans="1:9" ht="14.25" customHeight="1" thickBot="1" x14ac:dyDescent="0.3">
      <c r="A46" s="138" t="s">
        <v>11</v>
      </c>
      <c r="B46" s="118"/>
      <c r="C46" s="118"/>
      <c r="D46" s="118"/>
      <c r="E46" s="39"/>
      <c r="F46" s="42"/>
      <c r="G46" s="90">
        <f>SUM(G47:G53)</f>
        <v>0</v>
      </c>
      <c r="H46" s="42"/>
      <c r="I46" s="55"/>
    </row>
    <row r="47" spans="1:9" ht="14.25" customHeight="1" x14ac:dyDescent="0.25">
      <c r="A47" s="107" t="s">
        <v>4</v>
      </c>
      <c r="B47" s="108"/>
      <c r="C47" s="108"/>
      <c r="D47" s="108"/>
      <c r="E47" s="108"/>
      <c r="F47" s="118"/>
      <c r="G47" s="91"/>
      <c r="H47" s="42"/>
      <c r="I47" s="55"/>
    </row>
    <row r="48" spans="1:9" ht="14.25" customHeight="1" x14ac:dyDescent="0.25">
      <c r="A48" s="107" t="s">
        <v>3</v>
      </c>
      <c r="B48" s="108"/>
      <c r="C48" s="108"/>
      <c r="D48" s="108"/>
      <c r="E48" s="108"/>
      <c r="F48" s="118"/>
      <c r="G48" s="92"/>
      <c r="H48" s="42"/>
      <c r="I48" s="55"/>
    </row>
    <row r="49" spans="1:9" ht="14.25" customHeight="1" x14ac:dyDescent="0.25">
      <c r="A49" s="107" t="s">
        <v>76</v>
      </c>
      <c r="B49" s="108"/>
      <c r="C49" s="108"/>
      <c r="D49" s="108"/>
      <c r="E49" s="108"/>
      <c r="F49" s="118"/>
      <c r="G49" s="92"/>
      <c r="H49" s="42"/>
      <c r="I49" s="55"/>
    </row>
    <row r="50" spans="1:9" ht="14.25" customHeight="1" x14ac:dyDescent="0.25">
      <c r="A50" s="107" t="s">
        <v>5</v>
      </c>
      <c r="B50" s="108"/>
      <c r="C50" s="108"/>
      <c r="D50" s="108"/>
      <c r="E50" s="108"/>
      <c r="F50" s="118"/>
      <c r="G50" s="92"/>
      <c r="H50" s="42"/>
      <c r="I50" s="55"/>
    </row>
    <row r="51" spans="1:9" ht="14.25" customHeight="1" x14ac:dyDescent="0.25">
      <c r="A51" s="107" t="s">
        <v>75</v>
      </c>
      <c r="B51" s="108"/>
      <c r="C51" s="108"/>
      <c r="D51" s="108"/>
      <c r="E51" s="108"/>
      <c r="F51" s="118"/>
      <c r="G51" s="92"/>
      <c r="H51" s="42"/>
      <c r="I51" s="55"/>
    </row>
    <row r="52" spans="1:9" ht="14.25" customHeight="1" x14ac:dyDescent="0.25">
      <c r="A52" s="107" t="s">
        <v>9</v>
      </c>
      <c r="B52" s="108"/>
      <c r="C52" s="108"/>
      <c r="D52" s="108"/>
      <c r="E52" s="108"/>
      <c r="F52" s="118"/>
      <c r="G52" s="92"/>
      <c r="H52" s="42"/>
      <c r="I52" s="55"/>
    </row>
    <row r="53" spans="1:9" ht="14.25" customHeight="1" thickBot="1" x14ac:dyDescent="0.3">
      <c r="A53" s="107" t="s">
        <v>10</v>
      </c>
      <c r="B53" s="108"/>
      <c r="C53" s="108"/>
      <c r="D53" s="108"/>
      <c r="E53" s="108"/>
      <c r="F53" s="118"/>
      <c r="G53" s="93"/>
      <c r="H53" s="42"/>
      <c r="I53" s="55"/>
    </row>
    <row r="54" spans="1:9" ht="14.25" customHeight="1" x14ac:dyDescent="0.25">
      <c r="A54" s="203" t="s">
        <v>6</v>
      </c>
      <c r="B54" s="204"/>
      <c r="C54" s="204"/>
      <c r="D54" s="204"/>
      <c r="E54" s="204"/>
      <c r="F54" s="56"/>
      <c r="G54" s="94" t="str">
        <f>IF(ISNUMBER(I31),+F40+G44+G46,"x")</f>
        <v>x</v>
      </c>
      <c r="H54" s="57"/>
      <c r="I54" s="58"/>
    </row>
    <row r="55" spans="1:9" ht="14.25" customHeight="1" thickBot="1" x14ac:dyDescent="0.3">
      <c r="A55" s="205" t="s">
        <v>21</v>
      </c>
      <c r="B55" s="206"/>
      <c r="C55" s="206"/>
      <c r="D55" s="206"/>
      <c r="E55" s="206"/>
      <c r="F55" s="59"/>
      <c r="G55" s="95" t="str">
        <f>IF(ISNUMBER(I31),+G54-I26,"x")</f>
        <v>x</v>
      </c>
      <c r="H55" s="57"/>
      <c r="I55" s="58"/>
    </row>
    <row r="56" spans="1:9" ht="24" customHeight="1" x14ac:dyDescent="0.25">
      <c r="A56" s="207" t="s">
        <v>12</v>
      </c>
      <c r="B56" s="208"/>
      <c r="C56" s="208"/>
      <c r="D56" s="208"/>
      <c r="E56" s="208"/>
      <c r="F56" s="208"/>
      <c r="G56" s="208"/>
      <c r="H56" s="208"/>
      <c r="I56" s="209"/>
    </row>
    <row r="57" spans="1:9" ht="3" customHeight="1" thickBot="1" x14ac:dyDescent="0.3">
      <c r="A57" s="45"/>
      <c r="B57" s="39"/>
      <c r="C57" s="39"/>
      <c r="D57" s="39"/>
      <c r="E57" s="39"/>
      <c r="F57" s="39"/>
      <c r="G57" s="39"/>
      <c r="H57" s="39"/>
      <c r="I57" s="40"/>
    </row>
    <row r="58" spans="1:9" x14ac:dyDescent="0.25">
      <c r="A58" s="210" t="s">
        <v>29</v>
      </c>
      <c r="B58" s="211"/>
      <c r="C58" s="211"/>
      <c r="D58" s="211"/>
      <c r="E58" s="211"/>
      <c r="F58" s="211"/>
      <c r="G58" s="211"/>
      <c r="H58" s="211"/>
      <c r="I58" s="212"/>
    </row>
    <row r="59" spans="1:9" ht="188.25" customHeight="1" x14ac:dyDescent="0.25">
      <c r="A59" s="213" t="s">
        <v>30</v>
      </c>
      <c r="B59" s="214"/>
      <c r="C59" s="214"/>
      <c r="D59" s="214"/>
      <c r="E59" s="214"/>
      <c r="F59" s="214"/>
      <c r="G59" s="214"/>
      <c r="H59" s="214"/>
      <c r="I59" s="215"/>
    </row>
    <row r="60" spans="1:9" x14ac:dyDescent="0.25">
      <c r="A60" s="66" t="s">
        <v>31</v>
      </c>
      <c r="B60" s="67"/>
      <c r="C60" s="67"/>
      <c r="D60" s="67"/>
      <c r="E60" s="67"/>
      <c r="F60" s="67"/>
      <c r="G60" s="67"/>
      <c r="H60" s="68">
        <v>2025</v>
      </c>
      <c r="I60" s="69"/>
    </row>
    <row r="61" spans="1:9" x14ac:dyDescent="0.25">
      <c r="A61" s="70"/>
      <c r="B61" s="68"/>
      <c r="C61" s="68"/>
      <c r="D61" s="68"/>
      <c r="E61" s="68"/>
      <c r="F61" s="68"/>
      <c r="G61" s="68"/>
      <c r="H61" s="68"/>
      <c r="I61" s="71"/>
    </row>
    <row r="62" spans="1:9" ht="10.15" customHeight="1" x14ac:dyDescent="0.25">
      <c r="A62" s="183"/>
      <c r="B62" s="184"/>
      <c r="C62" s="184"/>
      <c r="D62" s="184"/>
      <c r="E62" s="184"/>
      <c r="F62" s="184"/>
      <c r="G62" s="184"/>
      <c r="H62" s="184"/>
      <c r="I62" s="185"/>
    </row>
    <row r="63" spans="1:9" hidden="1" x14ac:dyDescent="0.25">
      <c r="A63" s="183"/>
      <c r="B63" s="184"/>
      <c r="C63" s="184"/>
      <c r="D63" s="184"/>
      <c r="E63" s="184"/>
      <c r="F63" s="184"/>
      <c r="G63" s="184"/>
      <c r="H63" s="184"/>
      <c r="I63" s="185"/>
    </row>
    <row r="64" spans="1:9" ht="15.75" thickBot="1" x14ac:dyDescent="0.3">
      <c r="A64" s="190"/>
      <c r="B64" s="191"/>
      <c r="C64" s="191"/>
      <c r="D64" s="191"/>
      <c r="E64" s="191" t="s">
        <v>32</v>
      </c>
      <c r="F64" s="191"/>
      <c r="G64" s="191"/>
      <c r="H64" s="191"/>
      <c r="I64" s="192"/>
    </row>
    <row r="65" spans="1:9" x14ac:dyDescent="0.25">
      <c r="A65" s="4"/>
      <c r="B65" s="4"/>
      <c r="C65" s="4"/>
      <c r="D65" s="4"/>
      <c r="E65" s="4"/>
      <c r="F65" s="4"/>
      <c r="G65" s="4"/>
      <c r="H65" s="4"/>
      <c r="I65" s="4"/>
    </row>
  </sheetData>
  <sheetProtection password="F03F" sheet="1" formatCells="0" formatColumns="0" formatRows="0" insertColumns="0" insertRows="0" deleteColumns="0" deleteRows="0"/>
  <protectedRanges>
    <protectedRange sqref="A60 A62:A64 B60:D64 E60:E62 E64 F60:I64" name="Oblast2_1"/>
  </protectedRanges>
  <mergeCells count="81">
    <mergeCell ref="A36:C36"/>
    <mergeCell ref="A47:F47"/>
    <mergeCell ref="A2:H2"/>
    <mergeCell ref="A64:D64"/>
    <mergeCell ref="E64:I64"/>
    <mergeCell ref="A3:E3"/>
    <mergeCell ref="A5:E5"/>
    <mergeCell ref="A4:E4"/>
    <mergeCell ref="F3:H3"/>
    <mergeCell ref="F5:H5"/>
    <mergeCell ref="A54:E54"/>
    <mergeCell ref="A55:E55"/>
    <mergeCell ref="A56:I56"/>
    <mergeCell ref="A58:I58"/>
    <mergeCell ref="A59:I59"/>
    <mergeCell ref="A24:F24"/>
    <mergeCell ref="A62:I63"/>
    <mergeCell ref="A48:F48"/>
    <mergeCell ref="A49:F49"/>
    <mergeCell ref="A50:F50"/>
    <mergeCell ref="A51:F51"/>
    <mergeCell ref="A52:F52"/>
    <mergeCell ref="A53:F53"/>
    <mergeCell ref="A46:D46"/>
    <mergeCell ref="A38:E38"/>
    <mergeCell ref="F38:G38"/>
    <mergeCell ref="A39:E39"/>
    <mergeCell ref="A40:E40"/>
    <mergeCell ref="A41:I41"/>
    <mergeCell ref="A42:E42"/>
    <mergeCell ref="A43:I43"/>
    <mergeCell ref="A44:F44"/>
    <mergeCell ref="A45:I45"/>
    <mergeCell ref="A32:C32"/>
    <mergeCell ref="A33:I33"/>
    <mergeCell ref="A35:I35"/>
    <mergeCell ref="A27:H27"/>
    <mergeCell ref="A28:B28"/>
    <mergeCell ref="D28:I28"/>
    <mergeCell ref="A29:E29"/>
    <mergeCell ref="H29:I29"/>
    <mergeCell ref="A31:C31"/>
    <mergeCell ref="A26:H26"/>
    <mergeCell ref="A15:E15"/>
    <mergeCell ref="F15:H15"/>
    <mergeCell ref="A16:E16"/>
    <mergeCell ref="A17:E17"/>
    <mergeCell ref="A18:E18"/>
    <mergeCell ref="A19:E19"/>
    <mergeCell ref="A20:E20"/>
    <mergeCell ref="A21:E21"/>
    <mergeCell ref="A22:E22"/>
    <mergeCell ref="A23:E23"/>
    <mergeCell ref="G24:H25"/>
    <mergeCell ref="A25:C25"/>
    <mergeCell ref="A14:C14"/>
    <mergeCell ref="D14:I14"/>
    <mergeCell ref="A9:E9"/>
    <mergeCell ref="F9:G9"/>
    <mergeCell ref="H9:I9"/>
    <mergeCell ref="A10:B10"/>
    <mergeCell ref="C10:I10"/>
    <mergeCell ref="A11:B11"/>
    <mergeCell ref="C11:I11"/>
    <mergeCell ref="A12:B12"/>
    <mergeCell ref="C12:D12"/>
    <mergeCell ref="E12:H12"/>
    <mergeCell ref="A13:E13"/>
    <mergeCell ref="F13:I13"/>
    <mergeCell ref="A8:C8"/>
    <mergeCell ref="F8:G8"/>
    <mergeCell ref="H8:I8"/>
    <mergeCell ref="A6:E6"/>
    <mergeCell ref="F6:G6"/>
    <mergeCell ref="F4:H4"/>
    <mergeCell ref="A1:B1"/>
    <mergeCell ref="C1:I1"/>
    <mergeCell ref="H6:I6"/>
    <mergeCell ref="A7:C7"/>
    <mergeCell ref="F7:G7"/>
    <mergeCell ref="H7:I7"/>
  </mergeCells>
  <conditionalFormatting sqref="G24">
    <cfRule type="expression" dxfId="7" priority="2">
      <formula>$I$24&gt;$D$25</formula>
    </cfRule>
  </conditionalFormatting>
  <conditionalFormatting sqref="G24:H25">
    <cfRule type="expression" dxfId="6" priority="1">
      <formula>$I$24&lt;=$D$25</formula>
    </cfRule>
  </conditionalFormatting>
  <pageMargins left="0.70866141732283472" right="0.70866141732283472" top="0.78740157480314965" bottom="0.78740157480314965" header="0.31496062992125984" footer="0.31496062992125984"/>
  <pageSetup paperSize="9" scale="88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E449033C-5E87-4608-A443-35A5C54DB973}">
            <xm:f>$H$57='\\SRNPV14\rdf$\dusan.boxan\Desktop\Nová složka MK\DB plocha\DB MK\2025\oulk\[VYÚČTOVÁNÍ  JEDNOLETÉ DOTACE 2024 (2).xlsx]Nabídka'!#REF!</xm:f>
            <x14:dxf>
              <fill>
                <patternFill>
                  <bgColor theme="0"/>
                </patternFill>
              </fill>
            </x14:dxf>
          </x14:cfRule>
          <xm:sqref>I31</xm:sqref>
        </x14:conditionalFormatting>
        <x14:conditionalFormatting xmlns:xm="http://schemas.microsoft.com/office/excel/2006/main">
          <x14:cfRule type="expression" priority="6" id="{42D797A0-0311-452D-9DE2-62A2161F7FBB}">
            <xm:f>$F$3=Nabídka!$B$2</xm:f>
            <x14:dxf>
              <fill>
                <patternFill>
                  <bgColor rgb="FF99FFCC"/>
                </patternFill>
              </fill>
            </x14:dxf>
          </x14:cfRule>
          <xm:sqref>F3:H3</xm:sqref>
        </x14:conditionalFormatting>
        <x14:conditionalFormatting xmlns:xm="http://schemas.microsoft.com/office/excel/2006/main">
          <x14:cfRule type="expression" priority="5" id="{B43B28BF-70C4-4A3E-BAD1-AE836C96F1A2}">
            <xm:f>$F$4=Nabídka!$B$9</xm:f>
            <x14:dxf>
              <fill>
                <patternFill>
                  <bgColor rgb="FF99FFCC"/>
                </patternFill>
              </fill>
            </x14:dxf>
          </x14:cfRule>
          <xm:sqref>F4:H4</xm:sqref>
        </x14:conditionalFormatting>
        <x14:conditionalFormatting xmlns:xm="http://schemas.microsoft.com/office/excel/2006/main">
          <x14:cfRule type="expression" priority="4" id="{5473D674-CC65-4223-BE52-22B6BDCA80CA}">
            <xm:f>$F$5=Nabídka!$B$16</xm:f>
            <x14:dxf>
              <fill>
                <patternFill>
                  <bgColor rgb="FF99FFCC"/>
                </patternFill>
              </fill>
            </x14:dxf>
          </x14:cfRule>
          <xm:sqref>F5:H5</xm:sqref>
        </x14:conditionalFormatting>
        <x14:conditionalFormatting xmlns:xm="http://schemas.microsoft.com/office/excel/2006/main">
          <x14:cfRule type="expression" priority="9" id="{B3D24865-1571-4176-9D30-E97CF7866731}">
            <xm:f>$I$31=Nabídka!$B$23</xm:f>
            <x14:dxf>
              <fill>
                <patternFill>
                  <bgColor rgb="FF99FFCC"/>
                </patternFill>
              </fill>
            </x14:dxf>
          </x14:cfRule>
          <x14:cfRule type="expression" priority="10" id="{81178936-3D52-4E3B-AC2F-D258C99636F0}">
            <xm:f>$H$57='\\SRNPV14\rdf$\dusan.boxan\Desktop\Nová složka MK\DB plocha\DB MK\2025\oulk\[VYÚČTOVÁNÍ  JEDNOLETÉ DOTACE 2024 (2).xlsx]Nabídka'!#REF!</xm:f>
            <x14:dxf>
              <font>
                <color rgb="FFFF0000"/>
              </font>
            </x14:dxf>
          </x14:cfRule>
          <xm:sqref>I31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9C72405-2E3A-4AB2-B71A-8136161BB032}">
          <x14:formula1>
            <xm:f>Nabídka!$B$2:$B$5</xm:f>
          </x14:formula1>
          <xm:sqref>F3</xm:sqref>
        </x14:dataValidation>
        <x14:dataValidation type="list" allowBlank="1" showInputMessage="1" showErrorMessage="1" xr:uid="{8A655322-DA0F-4EF0-A6AC-AFECCB77111E}">
          <x14:formula1>
            <xm:f>Nabídka!$B$23:$B$27</xm:f>
          </x14:formula1>
          <xm:sqref>I31</xm:sqref>
        </x14:dataValidation>
        <x14:dataValidation type="list" allowBlank="1" showInputMessage="1" showErrorMessage="1" xr:uid="{C814CDC3-8E22-4E1A-BA0F-DC23DDA72DCB}">
          <x14:formula1>
            <xm:f>Nabídka!$B$9:$B$12</xm:f>
          </x14:formula1>
          <xm:sqref>F4</xm:sqref>
        </x14:dataValidation>
        <x14:dataValidation type="list" allowBlank="1" showInputMessage="1" showErrorMessage="1" xr:uid="{39D2A29B-25B2-4994-AF84-B8A8DB9C9E45}">
          <x14:formula1>
            <xm:f>Nabídka!$B$16:$B$20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639B5-A892-4CB4-BF05-6D474E9C889D}">
  <sheetPr codeName="List4"/>
  <dimension ref="A1:S27"/>
  <sheetViews>
    <sheetView workbookViewId="0">
      <selection activeCell="I2" sqref="I2"/>
    </sheetView>
  </sheetViews>
  <sheetFormatPr defaultRowHeight="15" x14ac:dyDescent="0.25"/>
  <cols>
    <col min="1" max="1" width="7.140625" style="5" customWidth="1"/>
    <col min="2" max="2" width="41.140625" style="5" customWidth="1"/>
    <col min="3" max="5" width="9.140625" style="5"/>
    <col min="6" max="6" width="19.28515625" style="5" customWidth="1"/>
    <col min="7" max="8" width="9.140625" style="5"/>
    <col min="9" max="9" width="17.140625" style="5" customWidth="1"/>
    <col min="10" max="10" width="9.140625" style="5"/>
    <col min="11" max="11" width="6.140625" style="5" customWidth="1"/>
    <col min="12" max="12" width="7.7109375" style="5" customWidth="1"/>
    <col min="13" max="13" width="31" style="5" customWidth="1"/>
    <col min="14" max="16384" width="9.140625" style="5"/>
  </cols>
  <sheetData>
    <row r="1" spans="1:19" x14ac:dyDescent="0.25">
      <c r="B1" s="16" t="s">
        <v>37</v>
      </c>
      <c r="F1" s="10" t="s">
        <v>66</v>
      </c>
      <c r="H1" s="10" t="s">
        <v>67</v>
      </c>
      <c r="I1" s="10"/>
      <c r="K1" s="10" t="s">
        <v>65</v>
      </c>
      <c r="L1" s="10"/>
      <c r="M1" s="10"/>
    </row>
    <row r="2" spans="1:19" x14ac:dyDescent="0.25">
      <c r="A2" s="17" t="s">
        <v>62</v>
      </c>
      <c r="B2" s="6" t="s">
        <v>63</v>
      </c>
      <c r="F2" s="11" t="str">
        <f>_xlfn.IFS(Rozpočet!F3=Nabídka!B3,Nabídka!A3,Rozpočet!F3=Nabídka!B4,Nabídka!A4,Rozpočet!F3=Nabídka!B5,Nabídka!A5,Rozpočet!F3=Nabídka!B2,Nabídka!A2)</f>
        <v>x</v>
      </c>
      <c r="H2" s="12" t="s">
        <v>46</v>
      </c>
      <c r="I2" s="10">
        <v>23000</v>
      </c>
      <c r="K2" s="12" t="s">
        <v>46</v>
      </c>
      <c r="L2" s="10">
        <v>23000</v>
      </c>
      <c r="M2" s="13" t="s">
        <v>48</v>
      </c>
      <c r="N2" s="2"/>
      <c r="R2" s="2"/>
      <c r="S2" s="2"/>
    </row>
    <row r="3" spans="1:19" x14ac:dyDescent="0.25">
      <c r="A3" s="17" t="s">
        <v>33</v>
      </c>
      <c r="B3" s="6" t="s">
        <v>34</v>
      </c>
      <c r="F3" s="11">
        <f>_xlfn.IFS(Rozpočet!F4=Nabídka!B10,Nabídka!A10,Rozpočet!F4=Nabídka!B11,Nabídka!A11,Rozpočet!F4=Nabídka!B12,Nabídka!A12,Rozpočet!F4=Nabídka!B9,Nabídka!A9)</f>
        <v>1</v>
      </c>
      <c r="H3" s="12" t="s">
        <v>45</v>
      </c>
      <c r="I3" s="10">
        <v>27000</v>
      </c>
      <c r="K3" s="12" t="s">
        <v>45</v>
      </c>
      <c r="L3" s="10">
        <v>27000</v>
      </c>
      <c r="M3" s="13" t="s">
        <v>47</v>
      </c>
      <c r="N3" s="2"/>
      <c r="R3" s="2"/>
      <c r="S3" s="2"/>
    </row>
    <row r="4" spans="1:19" x14ac:dyDescent="0.25">
      <c r="A4" s="17" t="s">
        <v>54</v>
      </c>
      <c r="B4" s="6" t="s">
        <v>35</v>
      </c>
      <c r="F4" s="8"/>
      <c r="H4" s="12" t="s">
        <v>44</v>
      </c>
      <c r="I4" s="10">
        <v>30000</v>
      </c>
      <c r="K4" s="12" t="s">
        <v>44</v>
      </c>
      <c r="L4" s="10">
        <v>30000</v>
      </c>
      <c r="M4" s="13" t="s">
        <v>43</v>
      </c>
      <c r="N4" s="2"/>
      <c r="R4" s="2"/>
      <c r="S4" s="2"/>
    </row>
    <row r="5" spans="1:19" x14ac:dyDescent="0.25">
      <c r="A5" s="17" t="s">
        <v>55</v>
      </c>
      <c r="B5" s="6" t="s">
        <v>36</v>
      </c>
      <c r="H5" s="12" t="s">
        <v>58</v>
      </c>
      <c r="I5" s="10">
        <v>35000</v>
      </c>
      <c r="K5" s="12" t="s">
        <v>58</v>
      </c>
      <c r="L5" s="10">
        <v>35000</v>
      </c>
      <c r="M5" s="13" t="s">
        <v>49</v>
      </c>
      <c r="R5" s="2"/>
    </row>
    <row r="6" spans="1:19" x14ac:dyDescent="0.25">
      <c r="A6" s="7"/>
      <c r="H6" s="12" t="s">
        <v>57</v>
      </c>
      <c r="I6" s="10">
        <v>35000</v>
      </c>
      <c r="K6" s="12" t="s">
        <v>57</v>
      </c>
      <c r="L6" s="10">
        <v>35000</v>
      </c>
      <c r="M6" s="13" t="s">
        <v>49</v>
      </c>
      <c r="R6" s="1"/>
    </row>
    <row r="7" spans="1:19" x14ac:dyDescent="0.25">
      <c r="A7" s="7"/>
      <c r="H7" s="12" t="s">
        <v>56</v>
      </c>
      <c r="I7" s="10">
        <v>35000</v>
      </c>
      <c r="K7" s="12" t="s">
        <v>56</v>
      </c>
      <c r="L7" s="10">
        <v>35000</v>
      </c>
      <c r="M7" s="13" t="s">
        <v>49</v>
      </c>
      <c r="R7" s="2"/>
    </row>
    <row r="8" spans="1:19" x14ac:dyDescent="0.25">
      <c r="A8" s="7"/>
      <c r="B8" s="16" t="s">
        <v>50</v>
      </c>
      <c r="H8" s="12" t="s">
        <v>61</v>
      </c>
      <c r="I8" s="10">
        <v>35000</v>
      </c>
      <c r="K8" s="12" t="s">
        <v>61</v>
      </c>
      <c r="L8" s="10">
        <v>35000</v>
      </c>
      <c r="M8" s="13" t="s">
        <v>49</v>
      </c>
    </row>
    <row r="9" spans="1:19" x14ac:dyDescent="0.25">
      <c r="A9" s="7" t="s">
        <v>62</v>
      </c>
      <c r="B9" s="6" t="s">
        <v>63</v>
      </c>
      <c r="H9" s="12" t="s">
        <v>60</v>
      </c>
      <c r="I9" s="10">
        <v>35000</v>
      </c>
      <c r="K9" s="12" t="s">
        <v>60</v>
      </c>
      <c r="L9" s="10">
        <v>35000</v>
      </c>
      <c r="M9" s="13" t="s">
        <v>49</v>
      </c>
    </row>
    <row r="10" spans="1:19" x14ac:dyDescent="0.25">
      <c r="A10" s="7">
        <v>1</v>
      </c>
      <c r="B10" s="6" t="s">
        <v>51</v>
      </c>
      <c r="H10" s="12" t="s">
        <v>59</v>
      </c>
      <c r="I10" s="10">
        <v>35000</v>
      </c>
      <c r="K10" s="12" t="s">
        <v>59</v>
      </c>
      <c r="L10" s="10">
        <v>35000</v>
      </c>
      <c r="M10" s="13" t="s">
        <v>49</v>
      </c>
    </row>
    <row r="11" spans="1:19" x14ac:dyDescent="0.25">
      <c r="A11" s="7">
        <v>2</v>
      </c>
      <c r="B11" s="6" t="s">
        <v>52</v>
      </c>
    </row>
    <row r="12" spans="1:19" x14ac:dyDescent="0.25">
      <c r="A12" s="7">
        <v>3</v>
      </c>
      <c r="B12" s="6" t="s">
        <v>53</v>
      </c>
    </row>
    <row r="14" spans="1:19" x14ac:dyDescent="0.25">
      <c r="A14" s="7"/>
    </row>
    <row r="15" spans="1:19" ht="30" x14ac:dyDescent="0.25">
      <c r="A15" s="7"/>
      <c r="B15" s="19" t="s">
        <v>42</v>
      </c>
    </row>
    <row r="16" spans="1:19" x14ac:dyDescent="0.25">
      <c r="A16" s="17" t="s">
        <v>62</v>
      </c>
      <c r="B16" s="18" t="s">
        <v>63</v>
      </c>
    </row>
    <row r="17" spans="1:2" x14ac:dyDescent="0.25">
      <c r="A17" s="9">
        <v>0.2</v>
      </c>
      <c r="B17" s="18" t="s">
        <v>38</v>
      </c>
    </row>
    <row r="18" spans="1:2" x14ac:dyDescent="0.25">
      <c r="A18" s="9">
        <v>0.35</v>
      </c>
      <c r="B18" s="18" t="s">
        <v>39</v>
      </c>
    </row>
    <row r="19" spans="1:2" x14ac:dyDescent="0.25">
      <c r="A19" s="9">
        <v>0.2</v>
      </c>
      <c r="B19" s="18" t="s">
        <v>40</v>
      </c>
    </row>
    <row r="20" spans="1:2" x14ac:dyDescent="0.25">
      <c r="A20" s="9">
        <v>0.25</v>
      </c>
      <c r="B20" s="18" t="s">
        <v>41</v>
      </c>
    </row>
    <row r="22" spans="1:2" x14ac:dyDescent="0.25">
      <c r="B22" s="19" t="s">
        <v>68</v>
      </c>
    </row>
    <row r="23" spans="1:2" x14ac:dyDescent="0.25">
      <c r="B23" s="20" t="s">
        <v>63</v>
      </c>
    </row>
    <row r="24" spans="1:2" x14ac:dyDescent="0.25">
      <c r="B24" s="21">
        <v>0</v>
      </c>
    </row>
    <row r="25" spans="1:2" x14ac:dyDescent="0.25">
      <c r="B25" s="21">
        <v>0.1</v>
      </c>
    </row>
    <row r="26" spans="1:2" x14ac:dyDescent="0.25">
      <c r="B26" s="21">
        <v>0.12</v>
      </c>
    </row>
    <row r="27" spans="1:2" x14ac:dyDescent="0.25">
      <c r="B27" s="21">
        <v>0.15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Rozpočet</vt:lpstr>
      <vt:lpstr>Nabídka</vt:lpstr>
      <vt:lpstr>Rozpočet!Oblast_tisku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Fišer Bohumil</dc:creator>
  <cp:lastModifiedBy>Pavlova Olga</cp:lastModifiedBy>
  <cp:lastPrinted>2025-03-28T08:33:59Z</cp:lastPrinted>
  <dcterms:created xsi:type="dcterms:W3CDTF">2014-07-08T11:10:39Z</dcterms:created>
  <dcterms:modified xsi:type="dcterms:W3CDTF">2025-03-28T08:45:29Z</dcterms:modified>
</cp:coreProperties>
</file>