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z.zahradnickova\Documents\_DIVADLA A ORCHESTRY\2025\"/>
    </mc:Choice>
  </mc:AlternateContent>
  <xr:revisionPtr revIDLastSave="0" documentId="13_ncr:1_{7E58E93B-9F57-412E-AEA9-929E776E4D3B}" xr6:coauthVersionLast="36" xr6:coauthVersionMax="36" xr10:uidLastSave="{00000000-0000-0000-0000-000000000000}"/>
  <bookViews>
    <workbookView xWindow="0" yWindow="0" windowWidth="28800" windowHeight="12105" activeTab="1" xr2:uid="{2C7EC5EC-C3B5-4CD0-9CFB-04E4AB7CC952}"/>
  </bookViews>
  <sheets>
    <sheet name="divadlo 2025" sheetId="1" r:id="rId1"/>
    <sheet name="orchestry 2025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D17" i="2"/>
  <c r="E3" i="2" s="1"/>
  <c r="F3" i="2" s="1"/>
  <c r="E12" i="2" l="1"/>
  <c r="F12" i="2" s="1"/>
  <c r="E8" i="2"/>
  <c r="F8" i="2" s="1"/>
  <c r="E4" i="2"/>
  <c r="F4" i="2" s="1"/>
  <c r="E6" i="2"/>
  <c r="F6" i="2" s="1"/>
  <c r="E14" i="2"/>
  <c r="F14" i="2" s="1"/>
  <c r="E16" i="2"/>
  <c r="F16" i="2" s="1"/>
  <c r="E10" i="2"/>
  <c r="F10" i="2" s="1"/>
  <c r="E15" i="2"/>
  <c r="F15" i="2" s="1"/>
  <c r="E13" i="2"/>
  <c r="F13" i="2" s="1"/>
  <c r="E11" i="2"/>
  <c r="F11" i="2" s="1"/>
  <c r="E9" i="2"/>
  <c r="F9" i="2" s="1"/>
  <c r="E7" i="2"/>
  <c r="F7" i="2" s="1"/>
  <c r="E5" i="2"/>
  <c r="F5" i="2" s="1"/>
  <c r="C35" i="1"/>
  <c r="D5" i="1" s="1"/>
  <c r="E5" i="1" s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D25" i="1" l="1"/>
  <c r="E25" i="1" s="1"/>
  <c r="D16" i="1"/>
  <c r="E16" i="1" s="1"/>
  <c r="D29" i="1"/>
  <c r="E29" i="1" s="1"/>
  <c r="D18" i="1"/>
  <c r="E18" i="1" s="1"/>
  <c r="D21" i="1"/>
  <c r="E21" i="1" s="1"/>
  <c r="D9" i="1"/>
  <c r="E9" i="1" s="1"/>
  <c r="D19" i="1"/>
  <c r="E19" i="1" s="1"/>
  <c r="D11" i="1"/>
  <c r="E11" i="1" s="1"/>
  <c r="D12" i="1"/>
  <c r="E12" i="1" s="1"/>
  <c r="D3" i="1"/>
  <c r="E3" i="1" s="1"/>
  <c r="D13" i="1"/>
  <c r="E13" i="1" s="1"/>
  <c r="D23" i="1"/>
  <c r="E23" i="1" s="1"/>
  <c r="D32" i="1"/>
  <c r="E32" i="1" s="1"/>
  <c r="D14" i="1"/>
  <c r="E14" i="1" s="1"/>
  <c r="D34" i="1"/>
  <c r="E34" i="1" s="1"/>
  <c r="D7" i="1"/>
  <c r="E7" i="1" s="1"/>
  <c r="D26" i="1"/>
  <c r="E26" i="1" s="1"/>
  <c r="D27" i="1"/>
  <c r="E27" i="1" s="1"/>
  <c r="D28" i="1"/>
  <c r="E28" i="1" s="1"/>
  <c r="D20" i="1"/>
  <c r="E20" i="1" s="1"/>
  <c r="D30" i="1"/>
  <c r="E30" i="1" s="1"/>
  <c r="D4" i="1"/>
  <c r="E4" i="1" s="1"/>
  <c r="D17" i="1"/>
  <c r="E17" i="1" s="1"/>
  <c r="D24" i="1"/>
  <c r="E24" i="1" s="1"/>
  <c r="D8" i="1"/>
  <c r="E8" i="1" s="1"/>
  <c r="D31" i="1"/>
  <c r="E31" i="1" s="1"/>
  <c r="D15" i="1"/>
  <c r="E15" i="1" s="1"/>
  <c r="D22" i="1"/>
  <c r="E22" i="1" s="1"/>
  <c r="D10" i="1"/>
  <c r="E10" i="1" s="1"/>
  <c r="D33" i="1"/>
  <c r="E33" i="1" s="1"/>
  <c r="D6" i="1"/>
  <c r="E6" i="1" s="1"/>
</calcChain>
</file>

<file path=xl/sharedStrings.xml><?xml version="1.0" encoding="utf-8"?>
<sst xmlns="http://schemas.openxmlformats.org/spreadsheetml/2006/main" count="76" uniqueCount="71">
  <si>
    <t>propočet dotace na rok 2025 - ekonomická a umělecká kritéria</t>
  </si>
  <si>
    <t>číslo projektu DPMK</t>
  </si>
  <si>
    <t>žadatel</t>
  </si>
  <si>
    <t>náklady na hl. činnost 2024</t>
  </si>
  <si>
    <t>podíl divadla na sumě nákladů</t>
  </si>
  <si>
    <t>částka dotace 2025 za podíl na sumě nákladů</t>
  </si>
  <si>
    <t>známka za strategii (40bodů)</t>
  </si>
  <si>
    <t>známka za excelenci (40)</t>
  </si>
  <si>
    <t>známka za nadstandard (20)</t>
  </si>
  <si>
    <t>součet bodů 2025</t>
  </si>
  <si>
    <t>indexace</t>
  </si>
  <si>
    <t>částka dotace 2025 za umělecká kritéria</t>
  </si>
  <si>
    <t>výsledná dotace 2025 (zaokrouhleno)</t>
  </si>
  <si>
    <t>Divadlo J. K. Tyla</t>
  </si>
  <si>
    <t>Národní divadlo moravskoslezské</t>
  </si>
  <si>
    <t>Divadlo F. X. Šaldy Liberec</t>
  </si>
  <si>
    <t>Jihočeské divadlo</t>
  </si>
  <si>
    <t>Moravské divadlo Olomouc</t>
  </si>
  <si>
    <t>Národní divadlo Brno</t>
  </si>
  <si>
    <t>Slezské divadlo Opava</t>
  </si>
  <si>
    <t>Centrum experimentálního divadla</t>
  </si>
  <si>
    <t>Městské divadlo Brno</t>
  </si>
  <si>
    <t>Těšínské divadlo Český Těšín</t>
  </si>
  <si>
    <t>Činoherní studio města Ústí nad Labem</t>
  </si>
  <si>
    <t>Dejvické divadlo</t>
  </si>
  <si>
    <t>Divadlo A. Dvořáka Příbram</t>
  </si>
  <si>
    <t>Horácké divadlo Jihlava</t>
  </si>
  <si>
    <t>Klicperovo divadlo</t>
  </si>
  <si>
    <t>Komorní scéna Aréna</t>
  </si>
  <si>
    <t>Městské divadlo Mladá Boleslav</t>
  </si>
  <si>
    <t>Městské divadlo Zlín</t>
  </si>
  <si>
    <t>Slovácké divadlo Uherské Hradiště</t>
  </si>
  <si>
    <t>Východočeské divadlo Pardubice</t>
  </si>
  <si>
    <t>Západočeské divadlo v Chebu</t>
  </si>
  <si>
    <t>Divadlo ALFA</t>
  </si>
  <si>
    <t>Divadlo Drak a Mezinárodní institut figurálního divadla</t>
  </si>
  <si>
    <t>Divadlo loutek Ostrava</t>
  </si>
  <si>
    <t>Divadlo Radost</t>
  </si>
  <si>
    <t>Naivní divadlo Liberec</t>
  </si>
  <si>
    <t>Činoherní klub</t>
  </si>
  <si>
    <t>Severočeské divadlo (s.r.o.)</t>
  </si>
  <si>
    <t>Divadlo Šumperk (s.r.o.)</t>
  </si>
  <si>
    <t>Městské divadlo v Mostě (s.r.o.)</t>
  </si>
  <si>
    <t>Městské divadlo Kladno (s.r.o.)</t>
  </si>
  <si>
    <t>Kávéeska, divadlo Polárka</t>
  </si>
  <si>
    <t>Český rozhlas - Symfonický orchestr Českého rozhlasu</t>
  </si>
  <si>
    <t>PKF - Prague Philharmonia</t>
  </si>
  <si>
    <t>Český filharmonický sbor Brno</t>
  </si>
  <si>
    <t xml:space="preserve">Západočeský symf orchestr </t>
  </si>
  <si>
    <t>Karlovarský symfonický orchestr</t>
  </si>
  <si>
    <t>Filharmonie Hradec Králové</t>
  </si>
  <si>
    <t>Komorní filharmonie Pardubice</t>
  </si>
  <si>
    <t>Moravská filharmonie Olomouc</t>
  </si>
  <si>
    <t>Filharmonie Brno</t>
  </si>
  <si>
    <t>Severočeská filharmonie Teplice</t>
  </si>
  <si>
    <t>Jihočeská filharmonie, ČB</t>
  </si>
  <si>
    <t>Plzeňská filharmonie</t>
  </si>
  <si>
    <t>Filharmonie B. Martinů Zlín</t>
  </si>
  <si>
    <t>Janáčkova filharmonie Ostrava</t>
  </si>
  <si>
    <t>výsledná dotace 2025 zokrouhleno</t>
  </si>
  <si>
    <t>indexace 2025</t>
  </si>
  <si>
    <t>výsledná známka 2025</t>
  </si>
  <si>
    <t>reprezentace (10)</t>
  </si>
  <si>
    <t>využití potenciálu v regionu (10)</t>
  </si>
  <si>
    <t>známka za dramaturgii (30bodů)</t>
  </si>
  <si>
    <t>částka dotace 2025 dle nákladů</t>
  </si>
  <si>
    <t>podíl orchestru na sumě nákladů</t>
  </si>
  <si>
    <t>náklady 2024</t>
  </si>
  <si>
    <t>částka dotace 2025 umělecká kritéria</t>
  </si>
  <si>
    <t>*)</t>
  </si>
  <si>
    <t>*) příjemcem dotace na rok 2025 je Moravské divadlo a Moravská filharmonie, p.o.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</si>
</sst>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9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63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65" fontId="0" fillId="0" borderId="2" xfId="0" applyNumberForma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0" xfId="0" applyAlignment="1"/>
    <xf numFmtId="4" fontId="4" fillId="4" borderId="2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/>
    </xf>
    <xf numFmtId="0" fontId="7" fillId="0" borderId="0" xfId="0" applyFont="1"/>
    <xf numFmtId="3" fontId="7" fillId="0" borderId="0" xfId="0" applyNumberFormat="1" applyFont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3" fontId="2" fillId="6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0" xfId="0" applyFill="1"/>
    <xf numFmtId="0" fontId="1" fillId="0" borderId="0" xfId="1"/>
    <xf numFmtId="0" fontId="1" fillId="0" borderId="0" xfId="1" applyAlignment="1">
      <alignment vertical="center"/>
    </xf>
    <xf numFmtId="3" fontId="1" fillId="0" borderId="2" xfId="1" applyNumberFormat="1" applyFont="1" applyBorder="1" applyAlignment="1">
      <alignment horizontal="center" vertical="center"/>
    </xf>
    <xf numFmtId="3" fontId="1" fillId="0" borderId="2" xfId="1" applyNumberFormat="1" applyFont="1" applyBorder="1" applyAlignment="1">
      <alignment horizontal="right" vertical="center"/>
    </xf>
    <xf numFmtId="0" fontId="1" fillId="0" borderId="0" xfId="1" applyFont="1"/>
    <xf numFmtId="3" fontId="1" fillId="7" borderId="2" xfId="1" applyNumberFormat="1" applyFill="1" applyBorder="1" applyAlignment="1">
      <alignment horizontal="center" vertical="center"/>
    </xf>
    <xf numFmtId="1" fontId="1" fillId="0" borderId="2" xfId="1" applyNumberForma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169" fontId="1" fillId="0" borderId="2" xfId="1" applyNumberFormat="1" applyFont="1" applyBorder="1" applyAlignment="1">
      <alignment horizontal="center" vertical="center"/>
    </xf>
    <xf numFmtId="0" fontId="6" fillId="0" borderId="5" xfId="1" applyFont="1" applyFill="1" applyBorder="1" applyAlignment="1">
      <alignment vertical="center" wrapText="1"/>
    </xf>
    <xf numFmtId="0" fontId="1" fillId="0" borderId="2" xfId="1" applyFont="1" applyFill="1" applyBorder="1" applyAlignment="1">
      <alignment horizontal="left" vertical="top"/>
    </xf>
    <xf numFmtId="0" fontId="8" fillId="0" borderId="0" xfId="1" applyFont="1"/>
    <xf numFmtId="0" fontId="1" fillId="4" borderId="2" xfId="1" applyFont="1" applyFill="1" applyBorder="1" applyAlignment="1">
      <alignment horizontal="left" vertical="top"/>
    </xf>
    <xf numFmtId="3" fontId="6" fillId="0" borderId="2" xfId="2" applyNumberFormat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1" fillId="0" borderId="2" xfId="1" applyFont="1" applyBorder="1" applyAlignment="1">
      <alignment horizontal="left" vertical="top"/>
    </xf>
    <xf numFmtId="0" fontId="1" fillId="2" borderId="2" xfId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3" fontId="1" fillId="5" borderId="2" xfId="1" applyNumberFormat="1" applyFont="1" applyFill="1" applyBorder="1" applyAlignment="1">
      <alignment horizontal="center" vertical="center"/>
    </xf>
    <xf numFmtId="3" fontId="1" fillId="5" borderId="2" xfId="1" applyNumberFormat="1" applyFill="1" applyBorder="1" applyAlignment="1">
      <alignment horizontal="center" vertical="center"/>
    </xf>
    <xf numFmtId="1" fontId="2" fillId="0" borderId="2" xfId="1" applyNumberFormat="1" applyFont="1" applyFill="1" applyBorder="1" applyAlignment="1">
      <alignment horizontal="center" vertical="center"/>
    </xf>
    <xf numFmtId="0" fontId="1" fillId="2" borderId="0" xfId="1" applyFill="1"/>
  </cellXfs>
  <cellStyles count="3">
    <cellStyle name="Normální" xfId="0" builtinId="0"/>
    <cellStyle name="Normální 2" xfId="1" xr:uid="{760DC1D6-E3F4-435A-A8DE-98DF0D1B8FE5}"/>
    <cellStyle name="Normální 3" xfId="2" xr:uid="{17648577-3E90-4BF9-A267-F99F0C2B8C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80731-10A2-4E46-9711-978262BC8429}">
  <sheetPr>
    <pageSetUpPr fitToPage="1"/>
  </sheetPr>
  <dimension ref="A1:BW37"/>
  <sheetViews>
    <sheetView zoomScale="80" zoomScaleNormal="80" workbookViewId="0">
      <pane ySplit="2" topLeftCell="A17" activePane="bottomLeft" state="frozen"/>
      <selection activeCell="B1" sqref="B1"/>
      <selection pane="bottomLeft" activeCell="N34" sqref="N34"/>
    </sheetView>
  </sheetViews>
  <sheetFormatPr defaultRowHeight="15" x14ac:dyDescent="0.25"/>
  <cols>
    <col min="1" max="1" width="11.5703125" customWidth="1"/>
    <col min="2" max="2" width="32" customWidth="1"/>
    <col min="3" max="4" width="14.5703125" customWidth="1"/>
    <col min="5" max="5" width="17.28515625" customWidth="1"/>
    <col min="6" max="6" width="10.5703125" customWidth="1"/>
    <col min="7" max="7" width="10.42578125" customWidth="1"/>
    <col min="8" max="8" width="11.5703125" customWidth="1"/>
    <col min="10" max="10" width="10" customWidth="1"/>
    <col min="11" max="11" width="18.140625" customWidth="1"/>
    <col min="12" max="12" width="17.140625" customWidth="1"/>
  </cols>
  <sheetData>
    <row r="1" spans="1:13" ht="27" customHeight="1" x14ac:dyDescent="0.25">
      <c r="A1" s="32"/>
      <c r="B1" s="32"/>
      <c r="C1" s="32"/>
      <c r="D1" s="31" t="s">
        <v>0</v>
      </c>
      <c r="E1" s="31"/>
      <c r="F1" s="31"/>
      <c r="G1" s="31"/>
      <c r="H1" s="31"/>
      <c r="I1" s="31"/>
      <c r="J1" s="31"/>
      <c r="K1" s="31"/>
      <c r="L1" s="32"/>
    </row>
    <row r="2" spans="1:13" ht="43.5" customHeight="1" x14ac:dyDescent="0.25">
      <c r="A2" s="1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7" t="s">
        <v>9</v>
      </c>
      <c r="J2" s="8" t="s">
        <v>10</v>
      </c>
      <c r="K2" s="9" t="s">
        <v>11</v>
      </c>
      <c r="L2" s="9" t="s">
        <v>12</v>
      </c>
    </row>
    <row r="3" spans="1:13" ht="35.1" customHeight="1" x14ac:dyDescent="0.25">
      <c r="A3" s="10">
        <v>1403000031</v>
      </c>
      <c r="B3" s="11" t="s">
        <v>13</v>
      </c>
      <c r="C3" s="12">
        <v>372546804</v>
      </c>
      <c r="D3" s="13">
        <f>C3/$C$35</f>
        <v>8.9126598156306233E-2</v>
      </c>
      <c r="E3" s="28">
        <f>D3*224000000</f>
        <v>19964357.987012595</v>
      </c>
      <c r="F3" s="14">
        <v>27</v>
      </c>
      <c r="G3" s="14">
        <v>22</v>
      </c>
      <c r="H3" s="14">
        <v>13.571428571428571</v>
      </c>
      <c r="I3" s="15">
        <f>F3+G3+H3</f>
        <v>62.571428571428569</v>
      </c>
      <c r="J3" s="16">
        <v>7</v>
      </c>
      <c r="K3" s="29">
        <v>5694438</v>
      </c>
      <c r="L3" s="30">
        <v>25660000</v>
      </c>
    </row>
    <row r="4" spans="1:13" ht="35.1" customHeight="1" x14ac:dyDescent="0.25">
      <c r="A4" s="17">
        <v>1403000012</v>
      </c>
      <c r="B4" s="18" t="s">
        <v>14</v>
      </c>
      <c r="C4" s="12">
        <v>455910465</v>
      </c>
      <c r="D4" s="13">
        <f>C4/$C$35</f>
        <v>0.10907018493523224</v>
      </c>
      <c r="E4" s="28">
        <f t="shared" ref="E4:E34" si="0">D4*224000000</f>
        <v>24431721.425492022</v>
      </c>
      <c r="F4" s="19">
        <v>36.428571428571431</v>
      </c>
      <c r="G4" s="19">
        <v>33.571428571428569</v>
      </c>
      <c r="H4" s="19">
        <v>17.571428571428573</v>
      </c>
      <c r="I4" s="20">
        <f t="shared" ref="I4:I34" si="1">F4+G4+H4</f>
        <v>87.571428571428569</v>
      </c>
      <c r="J4" s="16">
        <v>7</v>
      </c>
      <c r="K4" s="29">
        <v>7969613</v>
      </c>
      <c r="L4" s="30">
        <v>32400000</v>
      </c>
    </row>
    <row r="5" spans="1:13" ht="35.1" customHeight="1" x14ac:dyDescent="0.25">
      <c r="A5" s="10">
        <v>1403000046</v>
      </c>
      <c r="B5" s="11" t="s">
        <v>15</v>
      </c>
      <c r="C5" s="12">
        <v>180554657</v>
      </c>
      <c r="D5" s="13">
        <f>C5/$C$35</f>
        <v>4.3195169538184267E-2</v>
      </c>
      <c r="E5" s="28">
        <f t="shared" si="0"/>
        <v>9675717.9765532762</v>
      </c>
      <c r="F5" s="14">
        <v>29</v>
      </c>
      <c r="G5" s="14">
        <v>26</v>
      </c>
      <c r="H5" s="14">
        <v>13</v>
      </c>
      <c r="I5" s="15">
        <f t="shared" si="1"/>
        <v>68</v>
      </c>
      <c r="J5" s="16">
        <v>7</v>
      </c>
      <c r="K5" s="29">
        <v>6188476</v>
      </c>
      <c r="L5" s="30">
        <v>15860000</v>
      </c>
    </row>
    <row r="6" spans="1:13" ht="35.1" customHeight="1" x14ac:dyDescent="0.25">
      <c r="A6" s="17">
        <v>1403000052</v>
      </c>
      <c r="B6" s="18" t="s">
        <v>16</v>
      </c>
      <c r="C6" s="12">
        <v>253201800</v>
      </c>
      <c r="D6" s="13">
        <f>C6/$C$35</f>
        <v>6.0574979677059368E-2</v>
      </c>
      <c r="E6" s="28">
        <f t="shared" si="0"/>
        <v>13568795.447661299</v>
      </c>
      <c r="F6" s="19">
        <v>36.142857142857146</v>
      </c>
      <c r="G6" s="19">
        <v>32.571428571428569</v>
      </c>
      <c r="H6" s="19">
        <v>17</v>
      </c>
      <c r="I6" s="21">
        <f t="shared" si="1"/>
        <v>85.714285714285722</v>
      </c>
      <c r="J6" s="16">
        <v>7</v>
      </c>
      <c r="K6" s="29">
        <v>7800600</v>
      </c>
      <c r="L6" s="30">
        <v>21370000</v>
      </c>
    </row>
    <row r="7" spans="1:13" ht="35.1" customHeight="1" x14ac:dyDescent="0.25">
      <c r="A7" s="10">
        <v>1403000039</v>
      </c>
      <c r="B7" s="11" t="s">
        <v>17</v>
      </c>
      <c r="C7" s="12">
        <v>203641072</v>
      </c>
      <c r="D7" s="13">
        <f>C7/$C$35</f>
        <v>4.8718270556586021E-2</v>
      </c>
      <c r="E7" s="28">
        <f t="shared" si="0"/>
        <v>10912892.604675269</v>
      </c>
      <c r="F7" s="19">
        <v>26.857142857142858</v>
      </c>
      <c r="G7" s="19">
        <v>22</v>
      </c>
      <c r="H7" s="19">
        <v>10.714285714285714</v>
      </c>
      <c r="I7" s="21">
        <f t="shared" si="1"/>
        <v>59.571428571428577</v>
      </c>
      <c r="J7" s="16">
        <v>7</v>
      </c>
      <c r="K7" s="29">
        <v>5421417.0000000009</v>
      </c>
      <c r="L7" s="30">
        <v>16330000</v>
      </c>
      <c r="M7" s="34" t="s">
        <v>69</v>
      </c>
    </row>
    <row r="8" spans="1:13" ht="35.1" customHeight="1" x14ac:dyDescent="0.25">
      <c r="A8" s="17">
        <v>1403000002</v>
      </c>
      <c r="B8" s="18" t="s">
        <v>18</v>
      </c>
      <c r="C8" s="12">
        <v>664576663</v>
      </c>
      <c r="D8" s="13">
        <f>C8/$C$35</f>
        <v>0.15899064641354418</v>
      </c>
      <c r="E8" s="28">
        <f t="shared" si="0"/>
        <v>35613904.796633899</v>
      </c>
      <c r="F8" s="19">
        <v>38.714285714285715</v>
      </c>
      <c r="G8" s="19">
        <v>36.857142857142854</v>
      </c>
      <c r="H8" s="19">
        <v>19.571428571428573</v>
      </c>
      <c r="I8" s="21">
        <f t="shared" si="1"/>
        <v>95.142857142857139</v>
      </c>
      <c r="J8" s="16">
        <v>7</v>
      </c>
      <c r="K8" s="29">
        <v>8658666</v>
      </c>
      <c r="L8" s="30">
        <v>44270000</v>
      </c>
    </row>
    <row r="9" spans="1:13" ht="35.1" customHeight="1" x14ac:dyDescent="0.25">
      <c r="A9" s="10">
        <v>1403000009</v>
      </c>
      <c r="B9" s="11" t="s">
        <v>19</v>
      </c>
      <c r="C9" s="12">
        <v>125748761</v>
      </c>
      <c r="D9" s="13">
        <f>C9/$C$35</f>
        <v>3.0083627533415622E-2</v>
      </c>
      <c r="E9" s="28">
        <f t="shared" si="0"/>
        <v>6738732.5674850997</v>
      </c>
      <c r="F9" s="19">
        <v>19.714285714285715</v>
      </c>
      <c r="G9" s="19">
        <v>17.142857142857142</v>
      </c>
      <c r="H9" s="19">
        <v>10</v>
      </c>
      <c r="I9" s="21">
        <f t="shared" si="1"/>
        <v>46.857142857142861</v>
      </c>
      <c r="J9" s="16">
        <v>6</v>
      </c>
      <c r="K9" s="29">
        <v>3655138.2857142859</v>
      </c>
      <c r="L9" s="30">
        <v>10390000</v>
      </c>
    </row>
    <row r="10" spans="1:13" ht="35.1" customHeight="1" x14ac:dyDescent="0.25">
      <c r="A10" s="17">
        <v>1403000059</v>
      </c>
      <c r="B10" s="18" t="s">
        <v>20</v>
      </c>
      <c r="C10" s="12">
        <v>92398835</v>
      </c>
      <c r="D10" s="13">
        <f>C10/$C$35</f>
        <v>2.2105125446615945E-2</v>
      </c>
      <c r="E10" s="28">
        <f t="shared" si="0"/>
        <v>4951548.1000419715</v>
      </c>
      <c r="F10" s="19">
        <v>35.857142857142854</v>
      </c>
      <c r="G10" s="19">
        <v>33.428571428571431</v>
      </c>
      <c r="H10" s="19">
        <v>19.571428571428573</v>
      </c>
      <c r="I10" s="21">
        <f t="shared" si="1"/>
        <v>88.857142857142847</v>
      </c>
      <c r="J10" s="16">
        <v>3</v>
      </c>
      <c r="K10" s="29">
        <v>3465695.1428571427</v>
      </c>
      <c r="L10" s="30">
        <v>8420000</v>
      </c>
    </row>
    <row r="11" spans="1:13" ht="35.1" customHeight="1" x14ac:dyDescent="0.25">
      <c r="A11" s="10">
        <v>1403000019</v>
      </c>
      <c r="B11" s="11" t="s">
        <v>21</v>
      </c>
      <c r="C11" s="12">
        <v>421948738</v>
      </c>
      <c r="D11" s="13">
        <f>C11/$C$35</f>
        <v>0.10094531803925109</v>
      </c>
      <c r="E11" s="28">
        <f t="shared" si="0"/>
        <v>22611751.240792245</v>
      </c>
      <c r="F11" s="19">
        <v>31.833333333333332</v>
      </c>
      <c r="G11" s="19">
        <v>29</v>
      </c>
      <c r="H11" s="19">
        <v>12.833333333333334</v>
      </c>
      <c r="I11" s="21">
        <f t="shared" si="1"/>
        <v>73.666666666666657</v>
      </c>
      <c r="J11" s="16">
        <v>3</v>
      </c>
      <c r="K11" s="29">
        <v>2873220.9999999995</v>
      </c>
      <c r="L11" s="30">
        <v>25480000</v>
      </c>
    </row>
    <row r="12" spans="1:13" ht="35.1" customHeight="1" x14ac:dyDescent="0.25">
      <c r="A12" s="17">
        <v>1403000054</v>
      </c>
      <c r="B12" s="18" t="s">
        <v>22</v>
      </c>
      <c r="C12" s="12">
        <v>96648017</v>
      </c>
      <c r="D12" s="13">
        <f>C12/$C$35</f>
        <v>2.3121682648397791E-2</v>
      </c>
      <c r="E12" s="28">
        <f t="shared" si="0"/>
        <v>5179256.9132411052</v>
      </c>
      <c r="F12" s="19">
        <v>28.142857142857142</v>
      </c>
      <c r="G12" s="19">
        <v>26.285714285714285</v>
      </c>
      <c r="H12" s="19">
        <v>13.714285714285714</v>
      </c>
      <c r="I12" s="21">
        <f t="shared" si="1"/>
        <v>68.142857142857139</v>
      </c>
      <c r="J12" s="16">
        <v>3</v>
      </c>
      <c r="K12" s="29">
        <v>2657775.8571428568</v>
      </c>
      <c r="L12" s="30">
        <v>7840000</v>
      </c>
    </row>
    <row r="13" spans="1:13" ht="35.1" customHeight="1" x14ac:dyDescent="0.25">
      <c r="A13" s="10">
        <v>1403000050</v>
      </c>
      <c r="B13" s="11" t="s">
        <v>23</v>
      </c>
      <c r="C13" s="12">
        <v>35721646</v>
      </c>
      <c r="D13" s="13">
        <f>C13/$C$35</f>
        <v>8.5459028351343048E-3</v>
      </c>
      <c r="E13" s="28">
        <f t="shared" si="0"/>
        <v>1914282.2350700842</v>
      </c>
      <c r="F13" s="19">
        <v>35.571428571428569</v>
      </c>
      <c r="G13" s="19">
        <v>35.142857142857146</v>
      </c>
      <c r="H13" s="19">
        <v>15.857142857142858</v>
      </c>
      <c r="I13" s="21">
        <f t="shared" si="1"/>
        <v>86.571428571428584</v>
      </c>
      <c r="J13" s="16">
        <v>2.2000000000000002</v>
      </c>
      <c r="K13" s="29">
        <v>2476133.3142857151</v>
      </c>
      <c r="L13" s="30">
        <v>4390000</v>
      </c>
    </row>
    <row r="14" spans="1:13" ht="35.1" customHeight="1" x14ac:dyDescent="0.25">
      <c r="A14" s="17">
        <v>1403000044</v>
      </c>
      <c r="B14" s="18" t="s">
        <v>24</v>
      </c>
      <c r="C14" s="12">
        <v>70864149</v>
      </c>
      <c r="D14" s="13">
        <f>C14/$C$35</f>
        <v>1.6953253829582203E-2</v>
      </c>
      <c r="E14" s="28">
        <f t="shared" si="0"/>
        <v>3797528.8578264136</v>
      </c>
      <c r="F14" s="19">
        <v>32.666666666666664</v>
      </c>
      <c r="G14" s="19">
        <v>31.666666666666668</v>
      </c>
      <c r="H14" s="19">
        <v>13</v>
      </c>
      <c r="I14" s="21">
        <f t="shared" si="1"/>
        <v>77.333333333333329</v>
      </c>
      <c r="J14" s="22">
        <v>1.8</v>
      </c>
      <c r="K14" s="29">
        <v>1809739.2</v>
      </c>
      <c r="L14" s="30">
        <v>5610000</v>
      </c>
    </row>
    <row r="15" spans="1:13" ht="35.1" customHeight="1" x14ac:dyDescent="0.25">
      <c r="A15" s="10">
        <v>1403000033</v>
      </c>
      <c r="B15" s="11" t="s">
        <v>25</v>
      </c>
      <c r="C15" s="12">
        <v>67145633</v>
      </c>
      <c r="D15" s="13">
        <f>C15/$C$35</f>
        <v>1.6063651026091783E-2</v>
      </c>
      <c r="E15" s="28">
        <f t="shared" si="0"/>
        <v>3598257.8298445595</v>
      </c>
      <c r="F15" s="19">
        <v>12.285714285714286</v>
      </c>
      <c r="G15" s="19">
        <v>10.857142857142858</v>
      </c>
      <c r="H15" s="19">
        <v>4.2857142857142856</v>
      </c>
      <c r="I15" s="21">
        <f t="shared" si="1"/>
        <v>27.428571428571431</v>
      </c>
      <c r="J15" s="22">
        <v>2.2000000000000002</v>
      </c>
      <c r="K15" s="29">
        <v>784517.48571428575</v>
      </c>
      <c r="L15" s="30">
        <v>4380000</v>
      </c>
    </row>
    <row r="16" spans="1:13" ht="35.1" customHeight="1" x14ac:dyDescent="0.25">
      <c r="A16" s="17">
        <v>1403000053</v>
      </c>
      <c r="B16" s="18" t="s">
        <v>26</v>
      </c>
      <c r="C16" s="12">
        <v>73231318</v>
      </c>
      <c r="D16" s="13">
        <f>C16/$C$35</f>
        <v>1.7519565814991329E-2</v>
      </c>
      <c r="E16" s="28">
        <f t="shared" si="0"/>
        <v>3924382.7425580574</v>
      </c>
      <c r="F16" s="19">
        <v>36</v>
      </c>
      <c r="G16" s="19">
        <v>32.857142857142854</v>
      </c>
      <c r="H16" s="19">
        <v>15.571428571428571</v>
      </c>
      <c r="I16" s="21">
        <f t="shared" si="1"/>
        <v>84.428571428571431</v>
      </c>
      <c r="J16" s="16">
        <v>3</v>
      </c>
      <c r="K16" s="29">
        <v>3292967.5714285714</v>
      </c>
      <c r="L16" s="30">
        <v>7210000</v>
      </c>
    </row>
    <row r="17" spans="1:75" ht="35.1" customHeight="1" x14ac:dyDescent="0.25">
      <c r="A17" s="10">
        <v>1403000006</v>
      </c>
      <c r="B17" s="11" t="s">
        <v>27</v>
      </c>
      <c r="C17" s="12">
        <v>81543864</v>
      </c>
      <c r="D17" s="13">
        <f>C17/$C$35</f>
        <v>1.9508225868018682E-2</v>
      </c>
      <c r="E17" s="28">
        <f t="shared" si="0"/>
        <v>4369842.5944361845</v>
      </c>
      <c r="F17" s="19">
        <v>34</v>
      </c>
      <c r="G17" s="19">
        <v>32.142857142857146</v>
      </c>
      <c r="H17" s="19">
        <v>17.857142857142858</v>
      </c>
      <c r="I17" s="21">
        <f t="shared" si="1"/>
        <v>84</v>
      </c>
      <c r="J17" s="22">
        <v>2.2000000000000002</v>
      </c>
      <c r="K17" s="29">
        <v>2402584.8000000003</v>
      </c>
      <c r="L17" s="30">
        <v>6770000</v>
      </c>
    </row>
    <row r="18" spans="1:75" ht="35.1" customHeight="1" x14ac:dyDescent="0.25">
      <c r="A18" s="17">
        <v>1403000051</v>
      </c>
      <c r="B18" s="18" t="s">
        <v>28</v>
      </c>
      <c r="C18" s="12">
        <v>33320497</v>
      </c>
      <c r="D18" s="13">
        <f>C18/$C$35</f>
        <v>7.9714616112702107E-3</v>
      </c>
      <c r="E18" s="28">
        <f t="shared" si="0"/>
        <v>1785607.4009245271</v>
      </c>
      <c r="F18" s="19">
        <v>23.285714285714285</v>
      </c>
      <c r="G18" s="19">
        <v>22.142857142857142</v>
      </c>
      <c r="H18" s="19">
        <v>9.2857142857142865</v>
      </c>
      <c r="I18" s="21">
        <f t="shared" si="1"/>
        <v>54.714285714285715</v>
      </c>
      <c r="J18" s="22">
        <v>2.2000000000000002</v>
      </c>
      <c r="K18" s="29">
        <v>1564948.942857143</v>
      </c>
      <c r="L18" s="30">
        <v>3350000</v>
      </c>
    </row>
    <row r="19" spans="1:75" ht="35.1" customHeight="1" x14ac:dyDescent="0.25">
      <c r="A19" s="10">
        <v>1403000008</v>
      </c>
      <c r="B19" s="11" t="s">
        <v>29</v>
      </c>
      <c r="C19" s="12">
        <v>58277575</v>
      </c>
      <c r="D19" s="13">
        <f>C19/$C$35</f>
        <v>1.3942092517720266E-2</v>
      </c>
      <c r="E19" s="28">
        <f t="shared" si="0"/>
        <v>3123028.7239693394</v>
      </c>
      <c r="F19" s="19">
        <v>17.571428571428573</v>
      </c>
      <c r="G19" s="19">
        <v>15.428571428571429</v>
      </c>
      <c r="H19" s="19">
        <v>9.4285714285714288</v>
      </c>
      <c r="I19" s="21">
        <f t="shared" si="1"/>
        <v>42.428571428571431</v>
      </c>
      <c r="J19" s="22">
        <v>2.2000000000000002</v>
      </c>
      <c r="K19" s="29">
        <v>1213550.4857142859</v>
      </c>
      <c r="L19" s="30">
        <v>4340000</v>
      </c>
    </row>
    <row r="20" spans="1:75" ht="35.1" customHeight="1" x14ac:dyDescent="0.25">
      <c r="A20" s="17">
        <v>1403000014</v>
      </c>
      <c r="B20" s="18" t="s">
        <v>30</v>
      </c>
      <c r="C20" s="12">
        <v>87823848</v>
      </c>
      <c r="D20" s="13">
        <f>C20/$C$35</f>
        <v>2.1010623967764649E-2</v>
      </c>
      <c r="E20" s="28">
        <f t="shared" si="0"/>
        <v>4706379.7687792815</v>
      </c>
      <c r="F20" s="19">
        <v>28.857142857142858</v>
      </c>
      <c r="G20" s="19">
        <v>24</v>
      </c>
      <c r="H20" s="19">
        <v>14.142857142857142</v>
      </c>
      <c r="I20" s="21">
        <f t="shared" si="1"/>
        <v>67</v>
      </c>
      <c r="J20" s="22">
        <v>2.2000000000000002</v>
      </c>
      <c r="K20" s="29">
        <v>1916347.4000000001</v>
      </c>
      <c r="L20" s="30">
        <v>6620000</v>
      </c>
    </row>
    <row r="21" spans="1:75" ht="35.1" customHeight="1" x14ac:dyDescent="0.25">
      <c r="A21" s="10">
        <v>1403000060</v>
      </c>
      <c r="B21" s="11" t="s">
        <v>31</v>
      </c>
      <c r="C21" s="12">
        <v>57942363</v>
      </c>
      <c r="D21" s="13">
        <f>C21/$C$35</f>
        <v>1.3861897747827213E-2</v>
      </c>
      <c r="E21" s="28">
        <f t="shared" si="0"/>
        <v>3105065.0955132958</v>
      </c>
      <c r="F21" s="19">
        <v>34.833333333333336</v>
      </c>
      <c r="G21" s="19">
        <v>34.833333333333336</v>
      </c>
      <c r="H21" s="19">
        <v>15.333333333333334</v>
      </c>
      <c r="I21" s="21">
        <f t="shared" si="1"/>
        <v>85</v>
      </c>
      <c r="J21" s="22">
        <v>2.2000000000000002</v>
      </c>
      <c r="K21" s="29">
        <v>2431187.0000000005</v>
      </c>
      <c r="L21" s="30">
        <v>5540000</v>
      </c>
    </row>
    <row r="22" spans="1:75" ht="35.1" customHeight="1" x14ac:dyDescent="0.25">
      <c r="A22" s="17">
        <v>1403000037</v>
      </c>
      <c r="B22" s="18" t="s">
        <v>32</v>
      </c>
      <c r="C22" s="12">
        <v>120872915</v>
      </c>
      <c r="D22" s="13">
        <f>C22/$C$35</f>
        <v>2.8917149758145178E-2</v>
      </c>
      <c r="E22" s="28">
        <f t="shared" si="0"/>
        <v>6477441.5458245203</v>
      </c>
      <c r="F22" s="19">
        <v>27.428571428571427</v>
      </c>
      <c r="G22" s="19">
        <v>24.571428571428573</v>
      </c>
      <c r="H22" s="19">
        <v>12.714285714285714</v>
      </c>
      <c r="I22" s="21">
        <f t="shared" si="1"/>
        <v>64.714285714285708</v>
      </c>
      <c r="J22" s="22">
        <v>2.2000000000000002</v>
      </c>
      <c r="K22" s="29">
        <v>1850970.9428571428</v>
      </c>
      <c r="L22" s="30">
        <v>8330000</v>
      </c>
    </row>
    <row r="23" spans="1:75" ht="35.1" customHeight="1" x14ac:dyDescent="0.25">
      <c r="A23" s="10">
        <v>1403000032</v>
      </c>
      <c r="B23" s="11" t="s">
        <v>33</v>
      </c>
      <c r="C23" s="12">
        <v>71845044</v>
      </c>
      <c r="D23" s="13">
        <f>C23/$C$35</f>
        <v>1.7187919201986066E-2</v>
      </c>
      <c r="E23" s="28">
        <f t="shared" si="0"/>
        <v>3850093.9012448788</v>
      </c>
      <c r="F23" s="19">
        <v>30.714285714285715</v>
      </c>
      <c r="G23" s="19">
        <v>25</v>
      </c>
      <c r="H23" s="19">
        <v>13.714285714285714</v>
      </c>
      <c r="I23" s="21">
        <f t="shared" si="1"/>
        <v>69.428571428571431</v>
      </c>
      <c r="J23" s="22">
        <v>2.2000000000000002</v>
      </c>
      <c r="K23" s="29">
        <v>1985809.885714286</v>
      </c>
      <c r="L23" s="30">
        <v>5840000</v>
      </c>
    </row>
    <row r="24" spans="1:75" ht="35.1" customHeight="1" x14ac:dyDescent="0.25">
      <c r="A24" s="17">
        <v>1403000036</v>
      </c>
      <c r="B24" s="18" t="s">
        <v>34</v>
      </c>
      <c r="C24" s="12">
        <v>38595077</v>
      </c>
      <c r="D24" s="13">
        <f>C24/$C$35</f>
        <v>9.2333309040833894E-3</v>
      </c>
      <c r="E24" s="28">
        <f t="shared" si="0"/>
        <v>2068266.1225146793</v>
      </c>
      <c r="F24" s="19">
        <v>36.428571428571431</v>
      </c>
      <c r="G24" s="19">
        <v>35.571428571428569</v>
      </c>
      <c r="H24" s="19">
        <v>17.857142857142858</v>
      </c>
      <c r="I24" s="21">
        <f t="shared" si="1"/>
        <v>89.857142857142861</v>
      </c>
      <c r="J24" s="22">
        <v>2</v>
      </c>
      <c r="K24" s="29">
        <v>2336465.4285714286</v>
      </c>
      <c r="L24" s="30">
        <v>4400000</v>
      </c>
    </row>
    <row r="25" spans="1:75" ht="35.1" customHeight="1" x14ac:dyDescent="0.25">
      <c r="A25" s="10">
        <v>1403000040</v>
      </c>
      <c r="B25" s="11" t="s">
        <v>35</v>
      </c>
      <c r="C25" s="12">
        <v>36494353</v>
      </c>
      <c r="D25" s="13">
        <f>C25/$C$35</f>
        <v>8.7307621482249752E-3</v>
      </c>
      <c r="E25" s="28">
        <f t="shared" si="0"/>
        <v>1955690.7212023945</v>
      </c>
      <c r="F25" s="19">
        <v>37.714285714285715</v>
      </c>
      <c r="G25" s="19">
        <v>38</v>
      </c>
      <c r="H25" s="19">
        <v>20</v>
      </c>
      <c r="I25" s="21">
        <f t="shared" si="1"/>
        <v>95.714285714285722</v>
      </c>
      <c r="J25" s="22">
        <v>2</v>
      </c>
      <c r="K25" s="29">
        <v>2488762.8571428573</v>
      </c>
      <c r="L25" s="30">
        <v>4440000</v>
      </c>
    </row>
    <row r="26" spans="1:75" ht="35.1" customHeight="1" x14ac:dyDescent="0.25">
      <c r="A26" s="17">
        <v>1403000058</v>
      </c>
      <c r="B26" s="18" t="s">
        <v>36</v>
      </c>
      <c r="C26" s="12">
        <v>52492175</v>
      </c>
      <c r="D26" s="13">
        <f>C26/$C$35</f>
        <v>1.2558016703789799E-2</v>
      </c>
      <c r="E26" s="28">
        <f t="shared" si="0"/>
        <v>2812995.7416489148</v>
      </c>
      <c r="F26" s="19">
        <v>33.428571428571431</v>
      </c>
      <c r="G26" s="19">
        <v>32.142857142857146</v>
      </c>
      <c r="H26" s="19">
        <v>16</v>
      </c>
      <c r="I26" s="21">
        <f t="shared" si="1"/>
        <v>81.571428571428584</v>
      </c>
      <c r="J26" s="22">
        <v>2</v>
      </c>
      <c r="K26" s="29">
        <v>2121020.2857142859</v>
      </c>
      <c r="L26" s="30">
        <v>4930000</v>
      </c>
    </row>
    <row r="27" spans="1:75" ht="35.1" customHeight="1" x14ac:dyDescent="0.25">
      <c r="A27" s="10">
        <v>1403000041</v>
      </c>
      <c r="B27" s="11" t="s">
        <v>37</v>
      </c>
      <c r="C27" s="12">
        <v>45443792</v>
      </c>
      <c r="D27" s="13">
        <f>C27/$C$35</f>
        <v>1.0871789919536563E-2</v>
      </c>
      <c r="E27" s="28">
        <f t="shared" si="0"/>
        <v>2435280.9419761901</v>
      </c>
      <c r="F27" s="19">
        <v>29.285714285714285</v>
      </c>
      <c r="G27" s="19">
        <v>25.142857142857142</v>
      </c>
      <c r="H27" s="19">
        <v>14.571428571428571</v>
      </c>
      <c r="I27" s="21">
        <f t="shared" si="1"/>
        <v>69</v>
      </c>
      <c r="J27" s="22">
        <v>2</v>
      </c>
      <c r="K27" s="29">
        <v>1794138</v>
      </c>
      <c r="L27" s="30">
        <v>4230000</v>
      </c>
    </row>
    <row r="28" spans="1:75" ht="35.1" customHeight="1" x14ac:dyDescent="0.25">
      <c r="A28" s="17">
        <v>1403000047</v>
      </c>
      <c r="B28" s="18" t="s">
        <v>38</v>
      </c>
      <c r="C28" s="12">
        <v>27615860</v>
      </c>
      <c r="D28" s="13">
        <f>C28/$C$35</f>
        <v>6.6067072124468178E-3</v>
      </c>
      <c r="E28" s="28">
        <f t="shared" si="0"/>
        <v>1479902.4155880872</v>
      </c>
      <c r="F28" s="19">
        <v>37.428571428571431</v>
      </c>
      <c r="G28" s="19">
        <v>37.714285714285715</v>
      </c>
      <c r="H28" s="19">
        <v>17.428571428571427</v>
      </c>
      <c r="I28" s="21">
        <f t="shared" si="1"/>
        <v>92.571428571428569</v>
      </c>
      <c r="J28" s="22">
        <v>2</v>
      </c>
      <c r="K28" s="29">
        <v>2407042.2857142854</v>
      </c>
      <c r="L28" s="30">
        <v>3890000</v>
      </c>
    </row>
    <row r="29" spans="1:75" ht="35.1" customHeight="1" x14ac:dyDescent="0.25">
      <c r="A29" s="10">
        <v>1403000020</v>
      </c>
      <c r="B29" s="11" t="s">
        <v>39</v>
      </c>
      <c r="C29" s="12">
        <v>44285975</v>
      </c>
      <c r="D29" s="13">
        <f>C29/$C$35</f>
        <v>1.0594798439836364E-2</v>
      </c>
      <c r="E29" s="28">
        <f t="shared" si="0"/>
        <v>2373234.8505233456</v>
      </c>
      <c r="F29" s="19">
        <v>23.285714285714285</v>
      </c>
      <c r="G29" s="19">
        <v>24.714285714285715</v>
      </c>
      <c r="H29" s="19">
        <v>9.7142857142857135</v>
      </c>
      <c r="I29" s="21">
        <f t="shared" si="1"/>
        <v>57.714285714285715</v>
      </c>
      <c r="J29" s="22">
        <v>1.8</v>
      </c>
      <c r="K29" s="29">
        <v>1350618.1714285715</v>
      </c>
      <c r="L29" s="30">
        <v>3720000</v>
      </c>
    </row>
    <row r="30" spans="1:75" ht="35.1" customHeight="1" x14ac:dyDescent="0.25">
      <c r="A30" s="17">
        <v>1403000045</v>
      </c>
      <c r="B30" s="18" t="s">
        <v>40</v>
      </c>
      <c r="C30" s="12">
        <v>91550460</v>
      </c>
      <c r="D30" s="13">
        <f>C30/$C$35</f>
        <v>2.1902163625714496E-2</v>
      </c>
      <c r="E30" s="28">
        <f t="shared" si="0"/>
        <v>4906084.6521600476</v>
      </c>
      <c r="F30" s="19">
        <v>9.5714285714285712</v>
      </c>
      <c r="G30" s="19">
        <v>7.8571428571428568</v>
      </c>
      <c r="H30" s="19">
        <v>1.1428571428571428</v>
      </c>
      <c r="I30" s="21">
        <f t="shared" si="1"/>
        <v>18.571428571428569</v>
      </c>
      <c r="J30" s="22">
        <v>2.2000000000000002</v>
      </c>
      <c r="K30" s="29">
        <v>531183.7142857142</v>
      </c>
      <c r="L30" s="30">
        <v>5440000</v>
      </c>
    </row>
    <row r="31" spans="1:75" ht="35.1" customHeight="1" x14ac:dyDescent="0.25">
      <c r="A31" s="10">
        <v>1403000022</v>
      </c>
      <c r="B31" s="11" t="s">
        <v>41</v>
      </c>
      <c r="C31" s="12">
        <v>28111065</v>
      </c>
      <c r="D31" s="13">
        <f>C31/$C$35</f>
        <v>6.7251780638032388E-3</v>
      </c>
      <c r="E31" s="28">
        <f t="shared" si="0"/>
        <v>1506439.8862919256</v>
      </c>
      <c r="F31" s="19">
        <v>36.428571428571431</v>
      </c>
      <c r="G31" s="19">
        <v>29</v>
      </c>
      <c r="H31" s="19">
        <v>14</v>
      </c>
      <c r="I31" s="21">
        <f t="shared" si="1"/>
        <v>79.428571428571431</v>
      </c>
      <c r="J31" s="22">
        <v>2.2000000000000002</v>
      </c>
      <c r="K31" s="29">
        <v>2271831.885714286</v>
      </c>
      <c r="L31" s="30">
        <v>3780000</v>
      </c>
    </row>
    <row r="32" spans="1:75" ht="35.1" customHeight="1" x14ac:dyDescent="0.25">
      <c r="A32" s="10">
        <v>1403000038</v>
      </c>
      <c r="B32" s="11" t="s">
        <v>42</v>
      </c>
      <c r="C32" s="12">
        <v>76375001</v>
      </c>
      <c r="D32" s="13">
        <f>C32/$C$35</f>
        <v>1.8271647884850695E-2</v>
      </c>
      <c r="E32" s="28">
        <f t="shared" si="0"/>
        <v>4092849.1262065554</v>
      </c>
      <c r="F32" s="19">
        <v>25.666666666666668</v>
      </c>
      <c r="G32" s="19">
        <v>25</v>
      </c>
      <c r="H32" s="19">
        <v>12.833333333333334</v>
      </c>
      <c r="I32" s="21">
        <f t="shared" si="1"/>
        <v>63.500000000000007</v>
      </c>
      <c r="J32" s="22">
        <v>3</v>
      </c>
      <c r="K32" s="29">
        <v>2476690.5000000005</v>
      </c>
      <c r="L32" s="30">
        <v>6570000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</row>
    <row r="33" spans="1:12" ht="36.950000000000003" customHeight="1" x14ac:dyDescent="0.25">
      <c r="A33" s="17">
        <v>1403000005</v>
      </c>
      <c r="B33" s="24" t="s">
        <v>43</v>
      </c>
      <c r="C33" s="12">
        <v>91480062</v>
      </c>
      <c r="D33" s="13">
        <f>C33/$C$35</f>
        <v>2.1885321891495758E-2</v>
      </c>
      <c r="E33" s="28">
        <f t="shared" si="0"/>
        <v>4902312.1036950499</v>
      </c>
      <c r="F33" s="19">
        <v>0</v>
      </c>
      <c r="G33" s="19">
        <v>0</v>
      </c>
      <c r="H33" s="19">
        <v>0</v>
      </c>
      <c r="I33" s="21">
        <f t="shared" si="1"/>
        <v>0</v>
      </c>
      <c r="J33" s="22">
        <v>2.2000000000000002</v>
      </c>
      <c r="K33" s="29">
        <v>0</v>
      </c>
      <c r="L33" s="30">
        <v>4900000</v>
      </c>
    </row>
    <row r="34" spans="1:12" ht="35.1" customHeight="1" x14ac:dyDescent="0.25">
      <c r="A34" s="17">
        <v>1403000017</v>
      </c>
      <c r="B34" s="18" t="s">
        <v>44</v>
      </c>
      <c r="C34" s="25">
        <v>21764854</v>
      </c>
      <c r="D34" s="13">
        <f>C34/$C$35</f>
        <v>5.2069360830932646E-3</v>
      </c>
      <c r="E34" s="28">
        <f t="shared" si="0"/>
        <v>1166353.6826128913</v>
      </c>
      <c r="F34" s="19">
        <v>36.857142857142854</v>
      </c>
      <c r="G34" s="19">
        <v>35</v>
      </c>
      <c r="H34" s="19">
        <v>18.142857142857142</v>
      </c>
      <c r="I34" s="21">
        <f t="shared" si="1"/>
        <v>90</v>
      </c>
      <c r="J34" s="22">
        <v>1.8</v>
      </c>
      <c r="K34" s="29">
        <v>2106162</v>
      </c>
      <c r="L34" s="30">
        <v>3300000</v>
      </c>
    </row>
    <row r="35" spans="1:12" ht="28.5" hidden="1" customHeight="1" x14ac:dyDescent="0.25">
      <c r="A35" s="26"/>
      <c r="B35" s="26"/>
      <c r="C35" s="27">
        <f>SUM(C3:C34)</f>
        <v>4179973338</v>
      </c>
      <c r="D35" s="27"/>
      <c r="E35" s="27"/>
      <c r="F35" s="27"/>
      <c r="G35" s="27"/>
      <c r="H35" s="27"/>
      <c r="I35" s="27"/>
      <c r="J35" s="27"/>
      <c r="K35" s="27"/>
      <c r="L35" s="27"/>
    </row>
    <row r="37" spans="1:12" x14ac:dyDescent="0.25">
      <c r="A37" t="s">
        <v>70</v>
      </c>
    </row>
  </sheetData>
  <mergeCells count="1">
    <mergeCell ref="D1:K1"/>
  </mergeCells>
  <pageMargins left="0.7" right="0.7" top="0.75" bottom="0.75" header="0.3" footer="0.3"/>
  <pageSetup paperSize="8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BF55-58FE-4973-A093-3B9851BA25C4}">
  <sheetPr>
    <pageSetUpPr fitToPage="1"/>
  </sheetPr>
  <dimension ref="A1:N19"/>
  <sheetViews>
    <sheetView tabSelected="1" zoomScale="80" zoomScaleNormal="80" workbookViewId="0">
      <selection activeCell="F23" sqref="F23"/>
    </sheetView>
  </sheetViews>
  <sheetFormatPr defaultRowHeight="15" x14ac:dyDescent="0.25"/>
  <cols>
    <col min="1" max="1" width="1.42578125" style="33" customWidth="1"/>
    <col min="2" max="2" width="13.85546875" style="33" customWidth="1"/>
    <col min="3" max="3" width="34.42578125" style="33" customWidth="1"/>
    <col min="4" max="6" width="13.28515625" style="33" customWidth="1"/>
    <col min="7" max="7" width="12" style="33" customWidth="1"/>
    <col min="8" max="8" width="10" style="33" customWidth="1"/>
    <col min="9" max="9" width="10.5703125" style="33" customWidth="1"/>
    <col min="10" max="10" width="11.7109375" style="33" customWidth="1"/>
    <col min="11" max="11" width="10.7109375" style="33" customWidth="1"/>
    <col min="12" max="13" width="16.7109375" style="33" customWidth="1"/>
    <col min="14" max="16384" width="9.140625" style="33"/>
  </cols>
  <sheetData>
    <row r="1" spans="1:14" x14ac:dyDescent="0.25">
      <c r="B1" s="62"/>
      <c r="C1" s="62"/>
      <c r="D1" s="62"/>
      <c r="E1" s="58" t="s">
        <v>0</v>
      </c>
      <c r="F1" s="57"/>
      <c r="G1" s="57"/>
      <c r="H1" s="57"/>
      <c r="I1" s="57"/>
      <c r="J1" s="57"/>
      <c r="K1" s="57"/>
      <c r="L1" s="57"/>
      <c r="M1" s="57"/>
    </row>
    <row r="2" spans="1:14" ht="54" customHeight="1" x14ac:dyDescent="0.25">
      <c r="B2" s="56" t="s">
        <v>1</v>
      </c>
      <c r="C2" s="55" t="s">
        <v>2</v>
      </c>
      <c r="D2" s="54" t="s">
        <v>67</v>
      </c>
      <c r="E2" s="50" t="s">
        <v>66</v>
      </c>
      <c r="F2" s="50" t="s">
        <v>65</v>
      </c>
      <c r="G2" s="53" t="s">
        <v>64</v>
      </c>
      <c r="H2" s="52" t="s">
        <v>63</v>
      </c>
      <c r="I2" s="51" t="s">
        <v>62</v>
      </c>
      <c r="J2" s="50" t="s">
        <v>61</v>
      </c>
      <c r="K2" s="50" t="s">
        <v>60</v>
      </c>
      <c r="L2" s="50" t="s">
        <v>68</v>
      </c>
      <c r="M2" s="50" t="s">
        <v>59</v>
      </c>
    </row>
    <row r="3" spans="1:14" ht="20.100000000000001" customHeight="1" x14ac:dyDescent="0.25">
      <c r="A3" s="44"/>
      <c r="B3" s="49">
        <v>1403000015</v>
      </c>
      <c r="C3" s="48" t="s">
        <v>58</v>
      </c>
      <c r="D3" s="35">
        <v>131910172.7</v>
      </c>
      <c r="E3" s="41">
        <f>D3/$D$17</f>
        <v>0.12257931548113293</v>
      </c>
      <c r="F3" s="59">
        <f>E3*48000000</f>
        <v>5883807.1430943804</v>
      </c>
      <c r="G3" s="39">
        <v>28.333333333333332</v>
      </c>
      <c r="H3" s="39">
        <v>8.6666666666666661</v>
      </c>
      <c r="I3" s="39">
        <v>8.5</v>
      </c>
      <c r="J3" s="61">
        <f>G3+H3+I3</f>
        <v>45.5</v>
      </c>
      <c r="K3" s="40">
        <v>1</v>
      </c>
      <c r="L3" s="60">
        <v>2367501.5</v>
      </c>
      <c r="M3" s="38">
        <v>8250000</v>
      </c>
    </row>
    <row r="4" spans="1:14" ht="20.100000000000001" customHeight="1" x14ac:dyDescent="0.25">
      <c r="A4" s="44"/>
      <c r="B4" s="45">
        <v>1403000004</v>
      </c>
      <c r="C4" s="47" t="s">
        <v>57</v>
      </c>
      <c r="D4" s="35">
        <v>92014163.519999996</v>
      </c>
      <c r="E4" s="41">
        <f>D4/$D$17</f>
        <v>8.5505408324362181E-2</v>
      </c>
      <c r="F4" s="59">
        <f>E4*48000000</f>
        <v>4104259.5995693845</v>
      </c>
      <c r="G4" s="39">
        <v>21.5</v>
      </c>
      <c r="H4" s="39">
        <v>7.333333333333333</v>
      </c>
      <c r="I4" s="39">
        <v>7</v>
      </c>
      <c r="J4" s="61">
        <f>G4+H4+I4</f>
        <v>35.833333333333329</v>
      </c>
      <c r="K4" s="40">
        <v>1</v>
      </c>
      <c r="L4" s="60">
        <v>1864515.833333333</v>
      </c>
      <c r="M4" s="38">
        <v>5970000</v>
      </c>
    </row>
    <row r="5" spans="1:14" ht="20.100000000000001" customHeight="1" x14ac:dyDescent="0.25">
      <c r="A5" s="44"/>
      <c r="B5" s="45">
        <v>1403000007</v>
      </c>
      <c r="C5" s="47" t="s">
        <v>56</v>
      </c>
      <c r="D5" s="35">
        <v>72765000</v>
      </c>
      <c r="E5" s="41">
        <f>D5/$D$17</f>
        <v>6.7617862280189692E-2</v>
      </c>
      <c r="F5" s="59">
        <f>E5*48000000</f>
        <v>3245657.3894491051</v>
      </c>
      <c r="G5" s="39">
        <v>24.6</v>
      </c>
      <c r="H5" s="39">
        <v>8.4</v>
      </c>
      <c r="I5" s="39">
        <v>8.1999999999999993</v>
      </c>
      <c r="J5" s="61">
        <f>G5+H5+I5</f>
        <v>41.2</v>
      </c>
      <c r="K5" s="40">
        <v>1</v>
      </c>
      <c r="L5" s="60">
        <v>2143759.6</v>
      </c>
      <c r="M5" s="38">
        <v>5390000</v>
      </c>
    </row>
    <row r="6" spans="1:14" ht="20.100000000000001" customHeight="1" x14ac:dyDescent="0.25">
      <c r="A6" s="44"/>
      <c r="B6" s="45">
        <v>1403000003</v>
      </c>
      <c r="C6" s="47" t="s">
        <v>55</v>
      </c>
      <c r="D6" s="35">
        <v>57558166</v>
      </c>
      <c r="E6" s="41">
        <f>D6/$D$17</f>
        <v>5.3486705719622024E-2</v>
      </c>
      <c r="F6" s="59">
        <f>E6*48000000</f>
        <v>2567361.8745418573</v>
      </c>
      <c r="G6" s="39">
        <v>17.2</v>
      </c>
      <c r="H6" s="39">
        <v>4.5999999999999996</v>
      </c>
      <c r="I6" s="39">
        <v>5.4</v>
      </c>
      <c r="J6" s="61">
        <f>G6+H6+I6</f>
        <v>27.199999999999996</v>
      </c>
      <c r="K6" s="40">
        <v>1</v>
      </c>
      <c r="L6" s="60">
        <v>1415297.5999999999</v>
      </c>
      <c r="M6" s="38">
        <v>3980000</v>
      </c>
    </row>
    <row r="7" spans="1:14" ht="20.100000000000001" customHeight="1" x14ac:dyDescent="0.25">
      <c r="A7" s="44"/>
      <c r="B7" s="45">
        <v>1403000010</v>
      </c>
      <c r="C7" s="47" t="s">
        <v>54</v>
      </c>
      <c r="D7" s="35">
        <v>71618993.920000002</v>
      </c>
      <c r="E7" s="41">
        <f>D7/$D$17</f>
        <v>6.6552920600952414E-2</v>
      </c>
      <c r="F7" s="59">
        <f>E7*48000000</f>
        <v>3194540.188845716</v>
      </c>
      <c r="G7" s="39">
        <v>21.333333333333332</v>
      </c>
      <c r="H7" s="39">
        <v>7.333333333333333</v>
      </c>
      <c r="I7" s="39">
        <v>6.833333333333333</v>
      </c>
      <c r="J7" s="61">
        <f>G7+H7+I7</f>
        <v>35.5</v>
      </c>
      <c r="K7" s="40">
        <v>1</v>
      </c>
      <c r="L7" s="60">
        <v>1847171.5</v>
      </c>
      <c r="M7" s="38">
        <v>5040000</v>
      </c>
    </row>
    <row r="8" spans="1:14" ht="20.100000000000001" customHeight="1" x14ac:dyDescent="0.25">
      <c r="A8" s="44"/>
      <c r="B8" s="45">
        <v>1403000035</v>
      </c>
      <c r="C8" s="47" t="s">
        <v>53</v>
      </c>
      <c r="D8" s="35">
        <v>148548892.87</v>
      </c>
      <c r="E8" s="41">
        <f>D8/$D$17</f>
        <v>0.13804107166849877</v>
      </c>
      <c r="F8" s="59">
        <f>E8*48000000</f>
        <v>6625971.4400879415</v>
      </c>
      <c r="G8" s="39">
        <v>28</v>
      </c>
      <c r="H8" s="39">
        <v>8.1666666666666661</v>
      </c>
      <c r="I8" s="39">
        <v>8.5</v>
      </c>
      <c r="J8" s="61">
        <f>G8+H8+I8</f>
        <v>44.666666666666664</v>
      </c>
      <c r="K8" s="40">
        <v>1</v>
      </c>
      <c r="L8" s="60">
        <v>2324140.6666666665</v>
      </c>
      <c r="M8" s="38">
        <v>8950000</v>
      </c>
    </row>
    <row r="9" spans="1:14" ht="20.100000000000001" customHeight="1" x14ac:dyDescent="0.25">
      <c r="A9" s="44"/>
      <c r="B9" s="45">
        <v>1403000039</v>
      </c>
      <c r="C9" s="42" t="s">
        <v>52</v>
      </c>
      <c r="D9" s="35">
        <v>88016129</v>
      </c>
      <c r="E9" s="41">
        <f>D9/$D$17</f>
        <v>8.1790180569743826E-2</v>
      </c>
      <c r="F9" s="59">
        <f>E9*48000000</f>
        <v>3925928.6673477036</v>
      </c>
      <c r="G9" s="39">
        <v>21.166666666666668</v>
      </c>
      <c r="H9" s="39">
        <v>6</v>
      </c>
      <c r="I9" s="39">
        <v>6</v>
      </c>
      <c r="J9" s="61">
        <f>G9+H9+I9</f>
        <v>33.166666666666671</v>
      </c>
      <c r="K9" s="40">
        <v>1</v>
      </c>
      <c r="L9" s="60">
        <v>1725761.166666667</v>
      </c>
      <c r="M9" s="38">
        <v>5650000</v>
      </c>
      <c r="N9" s="33" t="s">
        <v>69</v>
      </c>
    </row>
    <row r="10" spans="1:14" ht="20.100000000000001" customHeight="1" x14ac:dyDescent="0.25">
      <c r="A10" s="44"/>
      <c r="B10" s="43">
        <v>1403000056</v>
      </c>
      <c r="C10" s="42" t="s">
        <v>51</v>
      </c>
      <c r="D10" s="35">
        <v>50978850</v>
      </c>
      <c r="E10" s="41">
        <f>D10/$D$17</f>
        <v>4.7372787171063677E-2</v>
      </c>
      <c r="F10" s="59">
        <f>E10*48000000</f>
        <v>2273893.7842110563</v>
      </c>
      <c r="G10" s="39">
        <v>23</v>
      </c>
      <c r="H10" s="39">
        <v>7.333333333333333</v>
      </c>
      <c r="I10" s="39">
        <v>7.333333333333333</v>
      </c>
      <c r="J10" s="61">
        <f>G10+H10+I10</f>
        <v>37.666666666666664</v>
      </c>
      <c r="K10" s="40">
        <v>1</v>
      </c>
      <c r="L10" s="60">
        <v>1959909.6666666665</v>
      </c>
      <c r="M10" s="38">
        <v>4230000</v>
      </c>
    </row>
    <row r="11" spans="1:14" ht="20.100000000000001" customHeight="1" x14ac:dyDescent="0.25">
      <c r="A11" s="44"/>
      <c r="B11" s="45">
        <v>1403000011</v>
      </c>
      <c r="C11" s="42" t="s">
        <v>50</v>
      </c>
      <c r="D11" s="35">
        <v>89566027</v>
      </c>
      <c r="E11" s="41">
        <f>D11/$D$17</f>
        <v>8.3230444288734301E-2</v>
      </c>
      <c r="F11" s="59">
        <f>E11*48000000</f>
        <v>3995061.3258592463</v>
      </c>
      <c r="G11" s="39">
        <v>25.666666666666668</v>
      </c>
      <c r="H11" s="39">
        <v>7.166666666666667</v>
      </c>
      <c r="I11" s="39">
        <v>7.166666666666667</v>
      </c>
      <c r="J11" s="61">
        <f>G11+H11+I11</f>
        <v>40</v>
      </c>
      <c r="K11" s="40">
        <v>1</v>
      </c>
      <c r="L11" s="60">
        <v>2081320</v>
      </c>
      <c r="M11" s="38">
        <v>6080000</v>
      </c>
    </row>
    <row r="12" spans="1:14" ht="20.100000000000001" customHeight="1" x14ac:dyDescent="0.25">
      <c r="A12" s="44"/>
      <c r="B12" s="45">
        <v>1403000057</v>
      </c>
      <c r="C12" s="42" t="s">
        <v>49</v>
      </c>
      <c r="D12" s="46">
        <v>57673000</v>
      </c>
      <c r="E12" s="41">
        <f>D12/$D$17</f>
        <v>5.3593416770224424E-2</v>
      </c>
      <c r="F12" s="59">
        <f>E12*48000000</f>
        <v>2572484.0049707722</v>
      </c>
      <c r="G12" s="39">
        <v>20.333333333333332</v>
      </c>
      <c r="H12" s="39">
        <v>7</v>
      </c>
      <c r="I12" s="39">
        <v>6</v>
      </c>
      <c r="J12" s="61">
        <f>G12+H12+I12</f>
        <v>33.333333333333329</v>
      </c>
      <c r="K12" s="40">
        <v>1</v>
      </c>
      <c r="L12" s="60">
        <v>1734433.333333333</v>
      </c>
      <c r="M12" s="38">
        <v>4310000</v>
      </c>
    </row>
    <row r="13" spans="1:14" ht="20.100000000000001" customHeight="1" x14ac:dyDescent="0.25">
      <c r="A13" s="44"/>
      <c r="B13" s="45">
        <v>1403000061</v>
      </c>
      <c r="C13" s="42" t="s">
        <v>48</v>
      </c>
      <c r="D13" s="35">
        <v>26771434</v>
      </c>
      <c r="E13" s="41">
        <f>D13/$D$17</f>
        <v>2.4877717821139116E-2</v>
      </c>
      <c r="F13" s="59">
        <f>E13*48000000</f>
        <v>1194130.4554146775</v>
      </c>
      <c r="G13" s="39">
        <v>18.833333333333332</v>
      </c>
      <c r="H13" s="39">
        <v>5.666666666666667</v>
      </c>
      <c r="I13" s="39">
        <v>5.166666666666667</v>
      </c>
      <c r="J13" s="61">
        <f>G13+H13+I13</f>
        <v>29.666666666666668</v>
      </c>
      <c r="K13" s="40">
        <v>1</v>
      </c>
      <c r="L13" s="60">
        <v>1543645.6666666667</v>
      </c>
      <c r="M13" s="38">
        <v>2740000</v>
      </c>
    </row>
    <row r="14" spans="1:14" ht="20.100000000000001" customHeight="1" x14ac:dyDescent="0.25">
      <c r="A14" s="44"/>
      <c r="B14" s="43">
        <v>1403000013</v>
      </c>
      <c r="C14" s="42" t="s">
        <v>47</v>
      </c>
      <c r="D14" s="35">
        <v>35516280</v>
      </c>
      <c r="E14" s="41">
        <f>D14/$D$17</f>
        <v>3.3003984467046735E-2</v>
      </c>
      <c r="F14" s="59">
        <f>E14*48000000</f>
        <v>1584191.2544182432</v>
      </c>
      <c r="G14" s="39">
        <v>26.166666666666668</v>
      </c>
      <c r="H14" s="39">
        <v>7.333333333333333</v>
      </c>
      <c r="I14" s="39">
        <v>9</v>
      </c>
      <c r="J14" s="61">
        <f>G14+H14+I14</f>
        <v>42.5</v>
      </c>
      <c r="K14" s="39">
        <v>1.99</v>
      </c>
      <c r="L14" s="60">
        <v>4400690.9750000006</v>
      </c>
      <c r="M14" s="38">
        <v>5980000</v>
      </c>
    </row>
    <row r="15" spans="1:14" ht="20.100000000000001" customHeight="1" x14ac:dyDescent="0.25">
      <c r="A15" s="44"/>
      <c r="B15" s="43">
        <v>1403000034</v>
      </c>
      <c r="C15" s="42" t="s">
        <v>46</v>
      </c>
      <c r="D15" s="35">
        <v>54044793</v>
      </c>
      <c r="E15" s="41">
        <f>D15/$D$17</f>
        <v>5.0221856250056478E-2</v>
      </c>
      <c r="F15" s="59">
        <f>E15*48000000</f>
        <v>2410649.1000027107</v>
      </c>
      <c r="G15" s="39">
        <v>26.833333333333332</v>
      </c>
      <c r="H15" s="39">
        <v>7.5</v>
      </c>
      <c r="I15" s="39">
        <v>8.6666666666666661</v>
      </c>
      <c r="J15" s="61">
        <f>G15+H15+I15</f>
        <v>42.999999999999993</v>
      </c>
      <c r="K15" s="39">
        <v>1.99</v>
      </c>
      <c r="L15" s="60">
        <v>4452463.8099999987</v>
      </c>
      <c r="M15" s="38">
        <v>6860000</v>
      </c>
    </row>
    <row r="16" spans="1:14" ht="30" x14ac:dyDescent="0.25">
      <c r="B16" s="43">
        <v>1403000042</v>
      </c>
      <c r="C16" s="42" t="s">
        <v>45</v>
      </c>
      <c r="D16" s="35">
        <v>99139074.700000003</v>
      </c>
      <c r="E16" s="41">
        <f>D16/$D$17</f>
        <v>9.2126328587233394E-2</v>
      </c>
      <c r="F16" s="59">
        <f>E16*48000000</f>
        <v>4422063.7721872032</v>
      </c>
      <c r="G16" s="39">
        <v>26.333333333333332</v>
      </c>
      <c r="H16" s="39">
        <v>7.166666666666667</v>
      </c>
      <c r="I16" s="39">
        <v>7.833333333333333</v>
      </c>
      <c r="J16" s="61">
        <f>G16+H16+I16</f>
        <v>41.333333333333336</v>
      </c>
      <c r="K16" s="40">
        <v>1</v>
      </c>
      <c r="L16" s="60">
        <v>2150697.3333333335</v>
      </c>
      <c r="M16" s="38">
        <v>6570000</v>
      </c>
    </row>
    <row r="17" spans="2:13" ht="30.95" hidden="1" customHeight="1" x14ac:dyDescent="0.25">
      <c r="B17" s="37"/>
      <c r="C17" s="37"/>
      <c r="D17" s="35">
        <f>SUM(D3:D16)</f>
        <v>1076120976.71</v>
      </c>
      <c r="E17" s="36"/>
      <c r="F17" s="35"/>
      <c r="G17" s="34"/>
      <c r="H17" s="34"/>
      <c r="I17" s="34"/>
      <c r="J17" s="34"/>
      <c r="K17" s="34"/>
      <c r="L17" s="34"/>
      <c r="M17" s="34"/>
    </row>
    <row r="19" spans="2:13" x14ac:dyDescent="0.25">
      <c r="B19" s="33" t="s">
        <v>70</v>
      </c>
    </row>
  </sheetData>
  <mergeCells count="1">
    <mergeCell ref="E1:M1"/>
  </mergeCells>
  <pageMargins left="0.7" right="0.7" top="0.78740157499999996" bottom="0.78740157499999996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divadlo 2025</vt:lpstr>
      <vt:lpstr>orchestry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dcterms:created xsi:type="dcterms:W3CDTF">2025-05-15T15:27:07Z</dcterms:created>
  <dcterms:modified xsi:type="dcterms:W3CDTF">2025-05-15T15:44:23Z</dcterms:modified>
</cp:coreProperties>
</file>