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65" windowWidth="15075" windowHeight="11745"/>
  </bookViews>
  <sheets>
    <sheet name="Ilustr. děti, komiks 2020" sheetId="2" r:id="rId1"/>
  </sheets>
  <calcPr calcId="145621"/>
</workbook>
</file>

<file path=xl/calcChain.xml><?xml version="1.0" encoding="utf-8"?>
<calcChain xmlns="http://schemas.openxmlformats.org/spreadsheetml/2006/main">
  <c r="T29" i="2" l="1"/>
  <c r="T21" i="2"/>
  <c r="T19" i="2"/>
  <c r="T9" i="2"/>
  <c r="T4" i="2"/>
  <c r="T34" i="2"/>
  <c r="T32" i="2"/>
  <c r="T27" i="2"/>
  <c r="T5" i="2"/>
  <c r="T16" i="2"/>
  <c r="T10" i="2"/>
  <c r="T33" i="2"/>
  <c r="T23" i="2"/>
  <c r="T36" i="2"/>
  <c r="T20" i="2"/>
  <c r="T30" i="2"/>
  <c r="T17" i="2"/>
  <c r="T13" i="2"/>
  <c r="T26" i="2"/>
  <c r="T25" i="2"/>
  <c r="T28" i="2"/>
  <c r="T11" i="2"/>
  <c r="T3" i="2"/>
  <c r="T18" i="2"/>
  <c r="T35" i="2"/>
  <c r="T31" i="2"/>
  <c r="T24" i="2"/>
  <c r="T7" i="2"/>
  <c r="G37" i="2"/>
  <c r="H64" i="2"/>
  <c r="H37" i="2" l="1"/>
  <c r="R6" i="2" l="1"/>
  <c r="T6" i="2" s="1"/>
  <c r="R12" i="2" l="1"/>
  <c r="T12" i="2" s="1"/>
  <c r="R15" i="2"/>
  <c r="T15" i="2" s="1"/>
  <c r="R22" i="2"/>
  <c r="T22" i="2" s="1"/>
  <c r="R8" i="2"/>
  <c r="T8" i="2" s="1"/>
  <c r="R14" i="2"/>
  <c r="T14" i="2" s="1"/>
  <c r="R37" i="2" l="1"/>
</calcChain>
</file>

<file path=xl/sharedStrings.xml><?xml version="1.0" encoding="utf-8"?>
<sst xmlns="http://schemas.openxmlformats.org/spreadsheetml/2006/main" count="174" uniqueCount="151">
  <si>
    <t>Klára Smolíková: Cha cha chá, zasmál se Mordechaj</t>
  </si>
  <si>
    <t>Vojtěch Šeda</t>
  </si>
  <si>
    <t>Lucie Šavlíková: Mukumú</t>
  </si>
  <si>
    <t>Pavla Baštanová</t>
  </si>
  <si>
    <t>Jiří Dvořák: Slunečnice</t>
  </si>
  <si>
    <t>Klára Zahrádková</t>
  </si>
  <si>
    <t>František Tichý: Labyrint nedokončených přání</t>
  </si>
  <si>
    <t>Stanislav Setinský</t>
  </si>
  <si>
    <t>Bogdan Trojak: Společenství safírových ledňáčků</t>
  </si>
  <si>
    <t>Jindřich Janíček</t>
  </si>
  <si>
    <t>Radek Malý: První sníh</t>
  </si>
  <si>
    <t>Marie Štumpfová</t>
  </si>
  <si>
    <t>Tereza Nová, Jiří Forejt: Malí fotografové</t>
  </si>
  <si>
    <t>Nikola Logosová</t>
  </si>
  <si>
    <t>Martin Sklenář Tři čarodějnice a jiné pověsti a vyprávění z jihozápadní Moravy</t>
  </si>
  <si>
    <t>Děti ze základních škol regionu jihozápadní Morava</t>
  </si>
  <si>
    <t>Daniela Krolupperová: Chlapec a strom</t>
  </si>
  <si>
    <t xml:space="preserve">Ivona Knechtlová </t>
  </si>
  <si>
    <t>Frank Wenig: Paměti mouchy Gabriely</t>
  </si>
  <si>
    <t>Pavel Štefan</t>
  </si>
  <si>
    <t xml:space="preserve">Jana Kloučková Kudrnová, Petra Tomášková: Jedna dvě v lese. Matematika levou zadní </t>
  </si>
  <si>
    <t>Jana Kloučková Kudrnová</t>
  </si>
  <si>
    <t>Rudolf Těsnohlídek: Liška Bystrouška</t>
  </si>
  <si>
    <t>Vendula Chalánková</t>
  </si>
  <si>
    <t>Hiromi Ogata: Slavnost květů s kocourkem Kosmosem</t>
  </si>
  <si>
    <t>Hiromi Ogata</t>
  </si>
  <si>
    <t>Hiromi Ogata: Zvukomalebná kniha s kocourkem Kosmosem</t>
  </si>
  <si>
    <t>Osamu Okamura: Město pro každého</t>
  </si>
  <si>
    <t>Jiří Dědeček Pravil párek okurce</t>
  </si>
  <si>
    <t>Aneta Žabková</t>
  </si>
  <si>
    <t>Jana Jašová: Psí dny</t>
  </si>
  <si>
    <t>Andrea Tachezy</t>
  </si>
  <si>
    <t>Markéta Pilátová: Kiko a princezna z tundry</t>
  </si>
  <si>
    <t>Daniel Michalík</t>
  </si>
  <si>
    <t>Zuzana Špůrová: Pohádka o zajíčkovi, Jůlince a měsíčku za nehtem</t>
  </si>
  <si>
    <t>Budínová Blanka: Kotrmelce u krmelce</t>
  </si>
  <si>
    <t>Gabriela Plačková</t>
  </si>
  <si>
    <t xml:space="preserve">Lukáš Csicsely; Metamorfórky						</t>
  </si>
  <si>
    <t>Jaromír Plachý</t>
  </si>
  <si>
    <t>Eva Sedláčková - Albík, vesmírný basset</t>
  </si>
  <si>
    <t>Joanna Ziolkowská</t>
  </si>
  <si>
    <t>Pavel Brycz: Cirkus Svět</t>
  </si>
  <si>
    <t>Zuzana Seye</t>
  </si>
  <si>
    <t>Katarina Kratochvílová, Lenka Švecová, Kryštov Kratochvíl, Linda Pacourková: Šálení</t>
  </si>
  <si>
    <t>Katarina Kratochvílová</t>
  </si>
  <si>
    <t>Aargh!20</t>
  </si>
  <si>
    <t>Zdeněk Ležák: Anthropoid</t>
  </si>
  <si>
    <t>Michal Kocián</t>
  </si>
  <si>
    <t>Zdeněk Ležák: Milada Horáková</t>
  </si>
  <si>
    <t xml:space="preserve">Štěpánka Jislová </t>
  </si>
  <si>
    <t>David Dolenský – Rufusova příručka</t>
  </si>
  <si>
    <t>David Dolenský</t>
  </si>
  <si>
    <t>Dagmar Urbánková: Myslím na tebe</t>
  </si>
  <si>
    <t>Dagmar Urbánková</t>
  </si>
  <si>
    <t>Jan Švankmajer - Velký dobrodružný román</t>
  </si>
  <si>
    <t>Jan Švankmajer</t>
  </si>
  <si>
    <t>Jaromír František Palme: Mezera mezi zdí a parketama</t>
  </si>
  <si>
    <t>Jaromír Palme</t>
  </si>
  <si>
    <t>Protektorátní kreslené vtipy Jiřího Brdečky</t>
  </si>
  <si>
    <t>Jiří Brdečka</t>
  </si>
  <si>
    <t>Džian Baban, Richard Fišer: Stínadla se boří II.</t>
  </si>
  <si>
    <t>Richard Fišer</t>
  </si>
  <si>
    <t>Zuzana Špůrová: Duhový chodníček</t>
  </si>
  <si>
    <t>Nanako Ishida</t>
  </si>
  <si>
    <t>Jaroslav Kovanda: Lilly, letí rogalo!</t>
  </si>
  <si>
    <t>Nikola Hoření</t>
  </si>
  <si>
    <t>Drahoňovská Tereza, Jislová Štěpánka: Rok bez vlasů</t>
  </si>
  <si>
    <t>Jislová Štěpánka</t>
  </si>
  <si>
    <t>Jan Rous: Alžběta Skálová</t>
  </si>
  <si>
    <t>Alžběta Skálová</t>
  </si>
  <si>
    <t>Veronika Čechmánková, Nela Britaňáková, Matej Martinec / mladí a neklidní</t>
  </si>
  <si>
    <t>Matej Martinec</t>
  </si>
  <si>
    <t>Autor a název</t>
  </si>
  <si>
    <t>Ilustrátor</t>
  </si>
  <si>
    <t>Vydavatel</t>
  </si>
  <si>
    <t>Argo, s.r.o.</t>
  </si>
  <si>
    <t>Baobab/GplusG, s.r.o.</t>
  </si>
  <si>
    <t>František Havlůj / Běžíliška</t>
  </si>
  <si>
    <t>DefensArt</t>
  </si>
  <si>
    <t>Garamond, s.r.o.</t>
  </si>
  <si>
    <t>Havran, s.r.o.</t>
  </si>
  <si>
    <t>Host-vydavatelství, s.r.o.</t>
  </si>
  <si>
    <t>Mgr. Pavel Janšta</t>
  </si>
  <si>
    <t>Jáchym Dvořák / Labyrint</t>
  </si>
  <si>
    <t>Limonádový Joe, s.r.o.</t>
  </si>
  <si>
    <t>Ing. Ivana Pecháčková / Meander</t>
  </si>
  <si>
    <t>Paseka, s.r.o.</t>
  </si>
  <si>
    <t>Práh, s.r.o.</t>
  </si>
  <si>
    <t>Eva Sedláčková</t>
  </si>
  <si>
    <t>Ing. Vít Houška / Volvox globator</t>
  </si>
  <si>
    <t>Ing. Martin Štefko</t>
  </si>
  <si>
    <t>Analphabet Books, z.s.</t>
  </si>
  <si>
    <t>Jan Šavrda / dybbuk</t>
  </si>
  <si>
    <t>Karolina Voňková / Lipnik</t>
  </si>
  <si>
    <t>Ing. Martin Souček / Arbor vitae</t>
  </si>
  <si>
    <t>Veronika Čechmánková</t>
  </si>
  <si>
    <t>Hana Roguljič: Joach a Keesh</t>
  </si>
  <si>
    <t>Větrné mlýny, s.r.o.</t>
  </si>
  <si>
    <t>rok 
vydání</t>
  </si>
  <si>
    <t>Požad.
2020</t>
  </si>
  <si>
    <t>Požad.
2021</t>
  </si>
  <si>
    <t>Požad.
celk.</t>
  </si>
  <si>
    <t>Přínos
pro obor
50 %</t>
  </si>
  <si>
    <t>Naplnění
dot. okr. 
10 %</t>
  </si>
  <si>
    <t>Zprac.
Projektu
10 %</t>
  </si>
  <si>
    <t>Ekonom.
Ukazatele
30 %</t>
  </si>
  <si>
    <t>Celkem
100 %</t>
  </si>
  <si>
    <t>Hodnocení projektů a návrh dotace</t>
  </si>
  <si>
    <t xml:space="preserve">2.       naplnění daného dotačního okruhu a záběr působnosti z geografického hlediska (požadavek nadregionálního </t>
  </si>
  <si>
    <t xml:space="preserve"> </t>
  </si>
  <si>
    <t xml:space="preserve">3.        obsahové a formální zpracování projektu (jasná formulace obsahu a cíle, konkrétní realizační plán, personální zajištění, </t>
  </si>
  <si>
    <t xml:space="preserve">4.       ekonomické ukazatele, přiměřenost nákladů a požadavku na dotaci, zajištění příjmů event. vícezdrojového financování, </t>
  </si>
  <si>
    <t xml:space="preserve">                          </t>
  </si>
  <si>
    <t>Návrh 
dotace
2021</t>
  </si>
  <si>
    <t>Návrh
dotace
2020</t>
  </si>
  <si>
    <t>Hodno
cení</t>
  </si>
  <si>
    <t>Hodnocení
projektů</t>
  </si>
  <si>
    <t>významu projektu); přínos projektu z hlediska zachování a rozvíjení umělecké různorodosti                                         </t>
  </si>
  <si>
    <t>VYŘAZENÉ PROJEKTY</t>
  </si>
  <si>
    <t>Neúplná žádost</t>
  </si>
  <si>
    <t>Projekt nespadá do okruhů dotačního programu MK .</t>
  </si>
  <si>
    <t>Projekt nespadá do okruhů dotačního programu MK . Úzce regionální projekt. Neúplná žádost</t>
  </si>
  <si>
    <r>
      <t>Hodnotící kritéria</t>
    </r>
    <r>
      <rPr>
        <sz val="11"/>
        <color rgb="FF1F497D"/>
        <rFont val="Calibri"/>
        <family val="2"/>
        <charset val="238"/>
      </rPr>
      <t> :     </t>
    </r>
  </si>
  <si>
    <r>
      <t xml:space="preserve">           časový harmonogram projektu, dostatečné podklady k posouzení projektu, reálnost realizace  projektu)                                        </t>
    </r>
    <r>
      <rPr>
        <b/>
        <sz val="11"/>
        <color rgb="FF1F497D"/>
        <rFont val="Calibri"/>
        <family val="2"/>
        <charset val="238"/>
        <scheme val="minor"/>
      </rPr>
      <t xml:space="preserve">          </t>
    </r>
  </si>
  <si>
    <t>Hodnocení a návrh dotace</t>
  </si>
  <si>
    <t>J. Dvořák - Via Vestra - Labyrint</t>
  </si>
  <si>
    <t>Karel Osoha, Ondřej Kavalír, Vojtěch Mašek: NÁVRAT KRÁLE ŠUMAVY —         2. a 3. díl</t>
  </si>
  <si>
    <t>VÍCELETÉ PROJEKTY Z R. 2019</t>
  </si>
  <si>
    <t>Joachim Dvořák / Labyrint</t>
  </si>
  <si>
    <t>G. Kyselová, M. Baláž: Štefánik</t>
  </si>
  <si>
    <t>Václav Šlajch</t>
  </si>
  <si>
    <t>Karel Osoha</t>
  </si>
  <si>
    <t>Mgr. Tomáš Brandejs / 65. pole</t>
  </si>
  <si>
    <t>Milan Starý a kol.: Klaďas – superhrdinský komiks z prostředí ledního hokeje</t>
  </si>
  <si>
    <t>Milan Starý</t>
  </si>
  <si>
    <t>Nakl. Paseka, s.r.o.</t>
  </si>
  <si>
    <t>Dagmar Honsová, Marie Součková: Předpovídej počasí</t>
  </si>
  <si>
    <t>Mgr. Karolina Voňková / Lipnik</t>
  </si>
  <si>
    <t>Džian Baban, Vojtěch Mašek, Richard Fišer: Stínadla se boří I.</t>
  </si>
  <si>
    <t>P. Čech, K. Čupová, Nikkarin, J. Grus, ad.</t>
  </si>
  <si>
    <t>Projekt nesplňuje zařazení do okruhu komiksu (4. žádost nakladatelství)</t>
  </si>
  <si>
    <t>Ilustrace jsou na hranice kýče, krátká ukázka předstírá hravost, ale je spíše topornou variací čarodějných pohádek.</t>
  </si>
  <si>
    <t>Titul působí jako studentský projekt , texty postrádají hlubší invenci, ilustrace působí podbízivě a naivně.</t>
  </si>
  <si>
    <t xml:space="preserve">Diletantský text, jazykově nevynálezavý. Ilustrace  působí nevkusným dojmem. </t>
  </si>
  <si>
    <t>Celk.
náklady</t>
  </si>
  <si>
    <t xml:space="preserve">Z podkladů není zřejmé, proč by MK mělo titul podpořit. Po stránce textové ani výtvarné nepředstavuje žádný přínos, nenabízí žádnou invenci. </t>
  </si>
  <si>
    <t xml:space="preserve">     ILUSTROVANÁ TVORBA PRO DĚTI A MLÁDEŽ
     KOMIKS</t>
  </si>
  <si>
    <t xml:space="preserve">          posouzení prodejnosti titulu do 1 roku od vydání                                                                                                                                              </t>
  </si>
  <si>
    <r>
      <rPr>
        <b/>
        <sz val="11"/>
        <color theme="1"/>
        <rFont val="Times New Roman"/>
        <family val="1"/>
        <charset val="238"/>
      </rPr>
      <t xml:space="preserve">1.   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přínos pro obor (umělecká kvalita díla, kvalita překladu, zajímavý či náročný ediční počin, součást vydávaných spisů apod.)                                    50 %</t>
    </r>
    <r>
      <rPr>
        <b/>
        <sz val="11"/>
        <color rgb="FF1F497D"/>
        <rFont val="Calibri"/>
        <family val="2"/>
        <charset val="238"/>
        <scheme val="minor"/>
      </rPr>
      <t xml:space="preserve">                                      </t>
    </r>
  </si>
  <si>
    <t>Dotace
v %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</si>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</sst>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General"/>
    <numFmt numFmtId="165" formatCode="#,##0.00&quot; &quot;[$Kč-405];[Red]&quot;-&quot;#,##0.00&quot; &quot;[$Kč-405]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1F497D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name val="Arial"/>
      <family val="2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11" fillId="0" borderId="0"/>
    <xf numFmtId="0" fontId="12" fillId="0" borderId="0"/>
    <xf numFmtId="164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5" fontId="15" fillId="0" borderId="0"/>
    <xf numFmtId="0" fontId="13" fillId="0" borderId="0"/>
    <xf numFmtId="0" fontId="16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</cellStyleXfs>
  <cellXfs count="156">
    <xf numFmtId="0" fontId="0" fillId="0" borderId="0" xfId="0"/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2" borderId="0" xfId="0" applyFont="1" applyFill="1"/>
    <xf numFmtId="0" fontId="3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3" xfId="0" applyFont="1" applyBorder="1" applyAlignment="1">
      <alignment wrapText="1"/>
    </xf>
    <xf numFmtId="1" fontId="4" fillId="0" borderId="1" xfId="0" applyNumberFormat="1" applyFont="1" applyBorder="1" applyAlignment="1">
      <alignment horizontal="center" wrapText="1"/>
    </xf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center" wrapText="1"/>
    </xf>
    <xf numFmtId="3" fontId="3" fillId="0" borderId="7" xfId="0" applyNumberFormat="1" applyFont="1" applyBorder="1" applyAlignment="1">
      <alignment wrapText="1"/>
    </xf>
    <xf numFmtId="3" fontId="0" fillId="0" borderId="7" xfId="0" applyNumberFormat="1" applyFont="1" applyBorder="1" applyAlignment="1">
      <alignment wrapText="1"/>
    </xf>
    <xf numFmtId="0" fontId="0" fillId="0" borderId="3" xfId="0" applyFont="1" applyBorder="1" applyAlignment="1">
      <alignment horizontal="center" wrapText="1"/>
    </xf>
    <xf numFmtId="3" fontId="3" fillId="0" borderId="3" xfId="0" applyNumberFormat="1" applyFont="1" applyBorder="1" applyAlignment="1">
      <alignment wrapText="1"/>
    </xf>
    <xf numFmtId="3" fontId="0" fillId="0" borderId="3" xfId="0" applyNumberFormat="1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 wrapText="1"/>
    </xf>
    <xf numFmtId="3" fontId="3" fillId="3" borderId="0" xfId="0" applyNumberFormat="1" applyFont="1" applyFill="1" applyBorder="1" applyAlignment="1">
      <alignment wrapText="1"/>
    </xf>
    <xf numFmtId="3" fontId="0" fillId="3" borderId="0" xfId="0" applyNumberFormat="1" applyFont="1" applyFill="1" applyBorder="1" applyAlignment="1">
      <alignment wrapText="1"/>
    </xf>
    <xf numFmtId="0" fontId="0" fillId="3" borderId="0" xfId="0" applyFont="1" applyFill="1" applyBorder="1"/>
    <xf numFmtId="1" fontId="3" fillId="3" borderId="0" xfId="0" applyNumberFormat="1" applyFont="1" applyFill="1" applyAlignment="1">
      <alignment wrapText="1"/>
    </xf>
    <xf numFmtId="0" fontId="3" fillId="3" borderId="0" xfId="0" applyFont="1" applyFill="1" applyBorder="1" applyAlignment="1">
      <alignment wrapText="1"/>
    </xf>
    <xf numFmtId="0" fontId="0" fillId="3" borderId="0" xfId="0" applyFont="1" applyFill="1"/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3" fontId="0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3" borderId="0" xfId="0" applyFont="1" applyFill="1" applyAlignment="1">
      <alignment horizontal="justify" vertical="center"/>
    </xf>
    <xf numFmtId="0" fontId="0" fillId="3" borderId="0" xfId="0" applyFont="1" applyFill="1" applyAlignment="1">
      <alignment horizontal="left" vertical="center" indent="2"/>
    </xf>
    <xf numFmtId="49" fontId="0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indent="2"/>
    </xf>
    <xf numFmtId="0" fontId="3" fillId="3" borderId="0" xfId="0" applyFont="1" applyFill="1" applyAlignment="1">
      <alignment horizontal="center" vertical="center"/>
    </xf>
    <xf numFmtId="9" fontId="3" fillId="3" borderId="0" xfId="0" applyNumberFormat="1" applyFont="1" applyFill="1" applyAlignment="1">
      <alignment horizontal="left"/>
    </xf>
    <xf numFmtId="3" fontId="0" fillId="3" borderId="0" xfId="0" applyNumberFormat="1" applyFont="1" applyFill="1" applyAlignment="1">
      <alignment wrapText="1"/>
    </xf>
    <xf numFmtId="9" fontId="3" fillId="3" borderId="0" xfId="0" applyNumberFormat="1" applyFont="1" applyFill="1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3" borderId="0" xfId="0" applyFont="1" applyFill="1" applyAlignment="1">
      <alignment wrapText="1"/>
    </xf>
    <xf numFmtId="1" fontId="0" fillId="3" borderId="0" xfId="0" applyNumberFormat="1" applyFont="1" applyFill="1" applyAlignment="1">
      <alignment horizontal="center" wrapText="1"/>
    </xf>
    <xf numFmtId="1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3" fontId="0" fillId="0" borderId="2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3" borderId="0" xfId="0" applyFont="1" applyFill="1" applyAlignment="1">
      <alignment vertical="center" wrapText="1"/>
    </xf>
    <xf numFmtId="3" fontId="0" fillId="3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3" fontId="10" fillId="0" borderId="2" xfId="3" applyNumberFormat="1" applyFont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3" borderId="0" xfId="0" applyFont="1" applyFill="1" applyAlignment="1">
      <alignment horizontal="justify" vertical="center"/>
    </xf>
    <xf numFmtId="0" fontId="0" fillId="3" borderId="0" xfId="0" applyFont="1" applyFill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18" fillId="0" borderId="1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3" fillId="6" borderId="7" xfId="0" applyFont="1" applyFill="1" applyBorder="1" applyAlignment="1">
      <alignment wrapText="1"/>
    </xf>
    <xf numFmtId="0" fontId="3" fillId="6" borderId="3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5" borderId="0" xfId="0" applyFont="1" applyFill="1" applyAlignment="1">
      <alignment wrapText="1"/>
    </xf>
    <xf numFmtId="0" fontId="0" fillId="3" borderId="0" xfId="0" applyFont="1" applyFill="1" applyAlignment="1">
      <alignment vertical="center"/>
    </xf>
    <xf numFmtId="1" fontId="0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vertical="center" wrapText="1"/>
    </xf>
    <xf numFmtId="3" fontId="3" fillId="6" borderId="3" xfId="0" applyNumberFormat="1" applyFont="1" applyFill="1" applyBorder="1" applyAlignment="1">
      <alignment wrapText="1"/>
    </xf>
    <xf numFmtId="3" fontId="3" fillId="6" borderId="1" xfId="0" applyNumberFormat="1" applyFont="1" applyFill="1" applyBorder="1" applyAlignment="1">
      <alignment wrapText="1"/>
    </xf>
    <xf numFmtId="3" fontId="3" fillId="6" borderId="7" xfId="0" applyNumberFormat="1" applyFont="1" applyFill="1" applyBorder="1" applyAlignment="1">
      <alignment wrapText="1"/>
    </xf>
    <xf numFmtId="3" fontId="3" fillId="6" borderId="4" xfId="3" applyNumberFormat="1" applyFont="1" applyFill="1" applyBorder="1" applyAlignment="1">
      <alignment vertical="center" wrapText="1"/>
    </xf>
    <xf numFmtId="3" fontId="3" fillId="6" borderId="2" xfId="0" applyNumberFormat="1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wrapText="1"/>
    </xf>
    <xf numFmtId="0" fontId="0" fillId="5" borderId="0" xfId="0" applyFont="1" applyFill="1" applyAlignment="1">
      <alignment horizontal="center" wrapText="1"/>
    </xf>
    <xf numFmtId="3" fontId="3" fillId="5" borderId="0" xfId="0" applyNumberFormat="1" applyFont="1" applyFill="1" applyAlignment="1">
      <alignment wrapText="1"/>
    </xf>
    <xf numFmtId="3" fontId="0" fillId="5" borderId="0" xfId="0" applyNumberFormat="1" applyFont="1" applyFill="1" applyAlignment="1">
      <alignment wrapText="1"/>
    </xf>
    <xf numFmtId="0" fontId="0" fillId="5" borderId="0" xfId="0" applyFont="1" applyFill="1"/>
    <xf numFmtId="1" fontId="0" fillId="5" borderId="0" xfId="0" applyNumberFormat="1" applyFont="1" applyFill="1" applyAlignment="1">
      <alignment horizontal="center" wrapText="1"/>
    </xf>
    <xf numFmtId="1" fontId="3" fillId="5" borderId="0" xfId="0" applyNumberFormat="1" applyFont="1" applyFill="1" applyAlignment="1">
      <alignment wrapText="1"/>
    </xf>
    <xf numFmtId="0" fontId="3" fillId="5" borderId="0" xfId="0" applyFont="1" applyFill="1" applyAlignment="1">
      <alignment horizontal="left" vertical="center" indent="2"/>
    </xf>
    <xf numFmtId="49" fontId="0" fillId="5" borderId="0" xfId="0" applyNumberFormat="1" applyFont="1" applyFill="1" applyAlignment="1">
      <alignment horizontal="center" wrapText="1"/>
    </xf>
    <xf numFmtId="9" fontId="3" fillId="5" borderId="0" xfId="0" applyNumberFormat="1" applyFont="1" applyFill="1" applyAlignment="1">
      <alignment horizontal="left" wrapText="1"/>
    </xf>
    <xf numFmtId="0" fontId="0" fillId="5" borderId="0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0" fillId="5" borderId="0" xfId="0" applyFont="1" applyFill="1" applyBorder="1" applyAlignment="1">
      <alignment horizontal="center" wrapText="1"/>
    </xf>
    <xf numFmtId="3" fontId="3" fillId="5" borderId="0" xfId="0" applyNumberFormat="1" applyFont="1" applyFill="1" applyBorder="1" applyAlignment="1">
      <alignment horizontal="center" wrapText="1"/>
    </xf>
    <xf numFmtId="3" fontId="3" fillId="5" borderId="0" xfId="0" applyNumberFormat="1" applyFont="1" applyFill="1" applyBorder="1" applyAlignment="1">
      <alignment wrapText="1"/>
    </xf>
    <xf numFmtId="3" fontId="0" fillId="5" borderId="0" xfId="0" applyNumberFormat="1" applyFont="1" applyFill="1" applyBorder="1" applyAlignment="1">
      <alignment wrapText="1"/>
    </xf>
    <xf numFmtId="0" fontId="0" fillId="5" borderId="0" xfId="0" applyFont="1" applyFill="1" applyBorder="1"/>
    <xf numFmtId="1" fontId="0" fillId="5" borderId="0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9" fontId="3" fillId="4" borderId="0" xfId="0" applyNumberFormat="1" applyFont="1" applyFill="1" applyBorder="1" applyAlignment="1">
      <alignment horizontal="center" vertical="center" wrapText="1"/>
    </xf>
    <xf numFmtId="9" fontId="3" fillId="6" borderId="3" xfId="0" applyNumberFormat="1" applyFont="1" applyFill="1" applyBorder="1" applyAlignment="1">
      <alignment horizontal="center" wrapText="1"/>
    </xf>
    <xf numFmtId="9" fontId="3" fillId="6" borderId="7" xfId="0" applyNumberFormat="1" applyFont="1" applyFill="1" applyBorder="1" applyAlignment="1">
      <alignment horizontal="center" wrapText="1"/>
    </xf>
    <xf numFmtId="9" fontId="3" fillId="5" borderId="0" xfId="0" applyNumberFormat="1" applyFont="1" applyFill="1" applyBorder="1" applyAlignment="1">
      <alignment horizontal="center" wrapText="1"/>
    </xf>
    <xf numFmtId="9" fontId="3" fillId="3" borderId="0" xfId="0" applyNumberFormat="1" applyFont="1" applyFill="1" applyAlignment="1">
      <alignment horizontal="center" wrapText="1"/>
    </xf>
    <xf numFmtId="9" fontId="3" fillId="5" borderId="0" xfId="0" applyNumberFormat="1" applyFont="1" applyFill="1" applyAlignment="1">
      <alignment horizontal="center" wrapText="1"/>
    </xf>
    <xf numFmtId="9" fontId="3" fillId="3" borderId="0" xfId="0" applyNumberFormat="1" applyFont="1" applyFill="1" applyAlignment="1">
      <alignment horizontal="center" vertical="center" wrapText="1"/>
    </xf>
    <xf numFmtId="9" fontId="3" fillId="0" borderId="0" xfId="0" applyNumberFormat="1" applyFont="1" applyAlignment="1">
      <alignment horizont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3" fontId="10" fillId="7" borderId="2" xfId="3" applyNumberFormat="1" applyFont="1" applyFill="1" applyBorder="1" applyAlignment="1">
      <alignment vertical="center" wrapText="1"/>
    </xf>
    <xf numFmtId="3" fontId="0" fillId="7" borderId="2" xfId="0" applyNumberFormat="1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 wrapText="1"/>
    </xf>
    <xf numFmtId="3" fontId="0" fillId="3" borderId="0" xfId="0" applyNumberFormat="1" applyFont="1" applyFill="1" applyAlignment="1">
      <alignment horizontal="center" vertical="center" wrapText="1"/>
    </xf>
    <xf numFmtId="3" fontId="0" fillId="5" borderId="0" xfId="0" applyNumberFormat="1" applyFont="1" applyFill="1" applyAlignment="1">
      <alignment vertical="center" wrapText="1"/>
    </xf>
    <xf numFmtId="1" fontId="3" fillId="4" borderId="0" xfId="0" applyNumberFormat="1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3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3" borderId="0" xfId="0" applyFont="1" applyFill="1" applyAlignment="1">
      <alignment horizontal="justify" vertical="center"/>
    </xf>
    <xf numFmtId="0" fontId="0" fillId="3" borderId="0" xfId="0" applyFont="1" applyFill="1" applyAlignment="1">
      <alignment horizontal="justify" vertical="center"/>
    </xf>
    <xf numFmtId="0" fontId="0" fillId="5" borderId="9" xfId="0" applyFont="1" applyFill="1" applyBorder="1" applyAlignment="1">
      <alignment wrapText="1"/>
    </xf>
    <xf numFmtId="0" fontId="0" fillId="5" borderId="2" xfId="0" applyFont="1" applyFill="1" applyBorder="1" applyAlignment="1">
      <alignment wrapText="1"/>
    </xf>
    <xf numFmtId="0" fontId="3" fillId="5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0" borderId="1" xfId="0" applyFont="1" applyBorder="1"/>
    <xf numFmtId="9" fontId="3" fillId="6" borderId="1" xfId="0" applyNumberFormat="1" applyFont="1" applyFill="1" applyBorder="1" applyAlignment="1">
      <alignment horizontal="center" wrapText="1"/>
    </xf>
    <xf numFmtId="0" fontId="0" fillId="0" borderId="7" xfId="0" applyFont="1" applyBorder="1"/>
    <xf numFmtId="0" fontId="0" fillId="0" borderId="3" xfId="0" applyFont="1" applyBorder="1"/>
    <xf numFmtId="0" fontId="3" fillId="5" borderId="7" xfId="0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/>
    </xf>
    <xf numFmtId="1" fontId="3" fillId="5" borderId="7" xfId="0" applyNumberFormat="1" applyFont="1" applyFill="1" applyBorder="1" applyAlignment="1">
      <alignment horizontal="center" vertical="center" wrapText="1"/>
    </xf>
    <xf numFmtId="9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vertical="center" wrapText="1"/>
    </xf>
    <xf numFmtId="0" fontId="3" fillId="6" borderId="2" xfId="3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wrapText="1"/>
    </xf>
    <xf numFmtId="1" fontId="3" fillId="0" borderId="3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7" xfId="0" applyNumberFormat="1" applyFont="1" applyFill="1" applyBorder="1" applyAlignment="1">
      <alignment horizontal="center" wrapText="1"/>
    </xf>
  </cellXfs>
  <cellStyles count="18">
    <cellStyle name="Excel Built-in Normal" xfId="2"/>
    <cellStyle name="Excel Built-in Normal 2" xfId="12"/>
    <cellStyle name="Excel Built-in Normal 3" xfId="5"/>
    <cellStyle name="Heading" xfId="6"/>
    <cellStyle name="Heading1" xfId="7"/>
    <cellStyle name="Normální" xfId="0" builtinId="0"/>
    <cellStyle name="Normální 2" xfId="1"/>
    <cellStyle name="Normální 2 2" xfId="13"/>
    <cellStyle name="Normální 2 3" xfId="16"/>
    <cellStyle name="Normální 2 4" xfId="4"/>
    <cellStyle name="Normální 3" xfId="10"/>
    <cellStyle name="Normální 3 2" xfId="15"/>
    <cellStyle name="Normální 3 3" xfId="17"/>
    <cellStyle name="Normální 4" xfId="11"/>
    <cellStyle name="Normální 4 2" xfId="14"/>
    <cellStyle name="Normální 5" xfId="3"/>
    <cellStyle name="Result" xfId="8"/>
    <cellStyle name="Result2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zoomScale="85" zoomScaleNormal="85" workbookViewId="0">
      <selection activeCell="U2" sqref="U2"/>
    </sheetView>
  </sheetViews>
  <sheetFormatPr defaultColWidth="9.140625" defaultRowHeight="15" x14ac:dyDescent="0.25"/>
  <cols>
    <col min="1" max="1" width="2" style="2" customWidth="1"/>
    <col min="2" max="2" width="4.42578125" style="2" customWidth="1"/>
    <col min="3" max="3" width="39.85546875" style="27" customWidth="1"/>
    <col min="4" max="4" width="25.5703125" style="2" customWidth="1"/>
    <col min="5" max="5" width="30.140625" style="2" customWidth="1"/>
    <col min="6" max="6" width="8.5703125" style="28" customWidth="1"/>
    <col min="7" max="7" width="9.7109375" style="28" customWidth="1"/>
    <col min="8" max="8" width="10.42578125" style="29" customWidth="1"/>
    <col min="9" max="9" width="7.5703125" style="29" customWidth="1"/>
    <col min="10" max="10" width="7.42578125" style="29" bestFit="1" customWidth="1"/>
    <col min="11" max="11" width="0.42578125" style="2" hidden="1" customWidth="1"/>
    <col min="12" max="12" width="7.85546875" style="2" hidden="1" customWidth="1"/>
    <col min="13" max="13" width="8.85546875" style="2" hidden="1" customWidth="1"/>
    <col min="14" max="14" width="8" style="2" hidden="1" customWidth="1"/>
    <col min="15" max="15" width="9.28515625" style="2" hidden="1" customWidth="1"/>
    <col min="16" max="16" width="6.85546875" style="2" hidden="1" customWidth="1"/>
    <col min="17" max="17" width="7.28515625" style="44" customWidth="1"/>
    <col min="18" max="18" width="10.85546875" style="30" customWidth="1"/>
    <col min="19" max="19" width="9" style="30" customWidth="1"/>
    <col min="20" max="20" width="9" style="110" customWidth="1"/>
    <col min="21" max="21" width="29.5703125" style="2" customWidth="1"/>
    <col min="22" max="22" width="3.140625" style="2" customWidth="1"/>
    <col min="23" max="16384" width="9.140625" style="2"/>
  </cols>
  <sheetData>
    <row r="1" spans="1:22" s="41" customFormat="1" ht="15.75" x14ac:dyDescent="0.25">
      <c r="A1" s="136"/>
      <c r="B1" s="100"/>
      <c r="C1" s="123" t="s">
        <v>146</v>
      </c>
      <c r="D1" s="123"/>
      <c r="E1" s="123"/>
      <c r="F1" s="101"/>
      <c r="G1" s="101"/>
      <c r="H1" s="124"/>
      <c r="I1" s="125"/>
      <c r="J1" s="125"/>
      <c r="K1" s="102"/>
      <c r="L1" s="122" t="s">
        <v>107</v>
      </c>
      <c r="M1" s="122"/>
      <c r="N1" s="122"/>
      <c r="O1" s="122"/>
      <c r="P1" s="122"/>
      <c r="Q1" s="118" t="s">
        <v>124</v>
      </c>
      <c r="R1" s="119"/>
      <c r="S1" s="119"/>
      <c r="T1" s="103"/>
      <c r="U1" s="100"/>
      <c r="V1" s="80"/>
    </row>
    <row r="2" spans="1:22" s="4" customFormat="1" ht="60.75" thickBot="1" x14ac:dyDescent="0.3">
      <c r="A2" s="137"/>
      <c r="B2" s="143"/>
      <c r="C2" s="143" t="s">
        <v>72</v>
      </c>
      <c r="D2" s="143" t="s">
        <v>73</v>
      </c>
      <c r="E2" s="143" t="s">
        <v>74</v>
      </c>
      <c r="F2" s="143" t="s">
        <v>98</v>
      </c>
      <c r="G2" s="143" t="s">
        <v>144</v>
      </c>
      <c r="H2" s="144" t="s">
        <v>99</v>
      </c>
      <c r="I2" s="144" t="s">
        <v>100</v>
      </c>
      <c r="J2" s="144" t="s">
        <v>101</v>
      </c>
      <c r="K2" s="145"/>
      <c r="L2" s="143" t="s">
        <v>102</v>
      </c>
      <c r="M2" s="143" t="s">
        <v>103</v>
      </c>
      <c r="N2" s="143" t="s">
        <v>104</v>
      </c>
      <c r="O2" s="143" t="s">
        <v>105</v>
      </c>
      <c r="P2" s="143" t="s">
        <v>106</v>
      </c>
      <c r="Q2" s="146" t="s">
        <v>115</v>
      </c>
      <c r="R2" s="143" t="s">
        <v>114</v>
      </c>
      <c r="S2" s="143" t="s">
        <v>113</v>
      </c>
      <c r="T2" s="147" t="s">
        <v>149</v>
      </c>
      <c r="U2" s="148" t="s">
        <v>116</v>
      </c>
      <c r="V2" s="81"/>
    </row>
    <row r="3" spans="1:22" ht="30" x14ac:dyDescent="0.25">
      <c r="A3" s="138"/>
      <c r="B3" s="134">
        <v>1</v>
      </c>
      <c r="C3" s="65" t="s">
        <v>45</v>
      </c>
      <c r="D3" s="10" t="s">
        <v>139</v>
      </c>
      <c r="E3" s="10" t="s">
        <v>91</v>
      </c>
      <c r="F3" s="16">
        <v>2020</v>
      </c>
      <c r="G3" s="62">
        <v>230400</v>
      </c>
      <c r="H3" s="17">
        <v>99000</v>
      </c>
      <c r="I3" s="18">
        <v>0</v>
      </c>
      <c r="J3" s="18">
        <v>99000</v>
      </c>
      <c r="K3" s="142"/>
      <c r="L3" s="10"/>
      <c r="M3" s="10"/>
      <c r="N3" s="10"/>
      <c r="O3" s="10"/>
      <c r="P3" s="10"/>
      <c r="Q3" s="153">
        <v>8</v>
      </c>
      <c r="R3" s="74">
        <v>80000</v>
      </c>
      <c r="S3" s="74"/>
      <c r="T3" s="104">
        <f>SUM(R3/G3)</f>
        <v>0.34722222222222221</v>
      </c>
      <c r="U3" s="10"/>
      <c r="V3" s="70"/>
    </row>
    <row r="4" spans="1:22" x14ac:dyDescent="0.25">
      <c r="A4" s="138"/>
      <c r="B4" s="135">
        <v>2</v>
      </c>
      <c r="C4" s="63" t="s">
        <v>2</v>
      </c>
      <c r="D4" s="5" t="s">
        <v>3</v>
      </c>
      <c r="E4" s="5" t="s">
        <v>75</v>
      </c>
      <c r="F4" s="6">
        <v>2020</v>
      </c>
      <c r="G4" s="59">
        <v>199150</v>
      </c>
      <c r="H4" s="7">
        <v>70000</v>
      </c>
      <c r="I4" s="8">
        <v>0</v>
      </c>
      <c r="J4" s="8">
        <v>70000</v>
      </c>
      <c r="K4" s="139"/>
      <c r="L4" s="5"/>
      <c r="M4" s="5"/>
      <c r="N4" s="5"/>
      <c r="O4" s="5"/>
      <c r="P4" s="5"/>
      <c r="Q4" s="154">
        <v>7</v>
      </c>
      <c r="R4" s="75">
        <v>50000</v>
      </c>
      <c r="S4" s="75"/>
      <c r="T4" s="140">
        <f>SUM(R4/G4)</f>
        <v>0.25106703489831783</v>
      </c>
      <c r="U4" s="5"/>
      <c r="V4" s="70"/>
    </row>
    <row r="5" spans="1:22" ht="30" x14ac:dyDescent="0.25">
      <c r="A5" s="138"/>
      <c r="B5" s="134">
        <v>3</v>
      </c>
      <c r="C5" s="63" t="s">
        <v>0</v>
      </c>
      <c r="D5" s="5" t="s">
        <v>1</v>
      </c>
      <c r="E5" s="5" t="s">
        <v>75</v>
      </c>
      <c r="F5" s="6">
        <v>2020</v>
      </c>
      <c r="G5" s="59">
        <v>346000</v>
      </c>
      <c r="H5" s="7">
        <v>100000</v>
      </c>
      <c r="I5" s="8">
        <v>0</v>
      </c>
      <c r="J5" s="8">
        <v>100000</v>
      </c>
      <c r="K5" s="139"/>
      <c r="L5" s="5"/>
      <c r="M5" s="5"/>
      <c r="N5" s="5"/>
      <c r="O5" s="5"/>
      <c r="P5" s="5"/>
      <c r="Q5" s="154">
        <v>7</v>
      </c>
      <c r="R5" s="75">
        <v>63000</v>
      </c>
      <c r="S5" s="75"/>
      <c r="T5" s="140">
        <f>SUM(R5/G5)</f>
        <v>0.18208092485549132</v>
      </c>
      <c r="U5" s="5"/>
      <c r="V5" s="70"/>
    </row>
    <row r="6" spans="1:22" x14ac:dyDescent="0.25">
      <c r="A6" s="138"/>
      <c r="B6" s="135">
        <v>4</v>
      </c>
      <c r="C6" s="63" t="s">
        <v>48</v>
      </c>
      <c r="D6" s="5" t="s">
        <v>49</v>
      </c>
      <c r="E6" s="5" t="s">
        <v>75</v>
      </c>
      <c r="F6" s="6">
        <v>2020</v>
      </c>
      <c r="G6" s="59">
        <v>425500</v>
      </c>
      <c r="H6" s="7">
        <v>130000</v>
      </c>
      <c r="I6" s="8">
        <v>0</v>
      </c>
      <c r="J6" s="8">
        <v>130000</v>
      </c>
      <c r="K6" s="139"/>
      <c r="L6" s="5"/>
      <c r="M6" s="5"/>
      <c r="N6" s="5"/>
      <c r="O6" s="5"/>
      <c r="P6" s="5"/>
      <c r="Q6" s="154">
        <v>5</v>
      </c>
      <c r="R6" s="75">
        <f>SUM(H6*0.5)</f>
        <v>65000</v>
      </c>
      <c r="S6" s="75"/>
      <c r="T6" s="140">
        <f>SUM(R6/G6)</f>
        <v>0.15276145710928318</v>
      </c>
      <c r="U6" s="5"/>
      <c r="V6" s="70"/>
    </row>
    <row r="7" spans="1:22" ht="75" x14ac:dyDescent="0.25">
      <c r="A7" s="138"/>
      <c r="B7" s="134">
        <v>5</v>
      </c>
      <c r="C7" s="63" t="s">
        <v>46</v>
      </c>
      <c r="D7" s="5" t="s">
        <v>47</v>
      </c>
      <c r="E7" s="5" t="s">
        <v>75</v>
      </c>
      <c r="F7" s="6">
        <v>2020</v>
      </c>
      <c r="G7" s="59">
        <v>385000</v>
      </c>
      <c r="H7" s="7">
        <v>120000</v>
      </c>
      <c r="I7" s="8">
        <v>0</v>
      </c>
      <c r="J7" s="8">
        <v>120000</v>
      </c>
      <c r="K7" s="139"/>
      <c r="L7" s="5"/>
      <c r="M7" s="5"/>
      <c r="N7" s="5"/>
      <c r="O7" s="5"/>
      <c r="P7" s="5"/>
      <c r="Q7" s="154">
        <v>4</v>
      </c>
      <c r="R7" s="75">
        <v>0</v>
      </c>
      <c r="S7" s="75"/>
      <c r="T7" s="140">
        <f>SUM(R7/G7)</f>
        <v>0</v>
      </c>
      <c r="U7" s="5" t="s">
        <v>145</v>
      </c>
      <c r="V7" s="70"/>
    </row>
    <row r="8" spans="1:22" ht="30" x14ac:dyDescent="0.25">
      <c r="A8" s="138"/>
      <c r="B8" s="135">
        <v>6</v>
      </c>
      <c r="C8" s="63" t="s">
        <v>8</v>
      </c>
      <c r="D8" s="5" t="s">
        <v>9</v>
      </c>
      <c r="E8" s="5" t="s">
        <v>76</v>
      </c>
      <c r="F8" s="6">
        <v>2020</v>
      </c>
      <c r="G8" s="59">
        <v>306500</v>
      </c>
      <c r="H8" s="7">
        <v>80000</v>
      </c>
      <c r="I8" s="8">
        <v>0</v>
      </c>
      <c r="J8" s="8">
        <v>80000</v>
      </c>
      <c r="K8" s="139"/>
      <c r="L8" s="5"/>
      <c r="M8" s="5"/>
      <c r="N8" s="5"/>
      <c r="O8" s="5"/>
      <c r="P8" s="5"/>
      <c r="Q8" s="154">
        <v>8</v>
      </c>
      <c r="R8" s="75">
        <f>SUM(H8*0.8)</f>
        <v>64000</v>
      </c>
      <c r="S8" s="75"/>
      <c r="T8" s="140">
        <f>SUM(R8/G8)</f>
        <v>0.20880913539967375</v>
      </c>
      <c r="U8" s="5"/>
      <c r="V8" s="70"/>
    </row>
    <row r="9" spans="1:22" x14ac:dyDescent="0.25">
      <c r="A9" s="138"/>
      <c r="B9" s="134">
        <v>7</v>
      </c>
      <c r="C9" s="63" t="s">
        <v>4</v>
      </c>
      <c r="D9" s="5" t="s">
        <v>5</v>
      </c>
      <c r="E9" s="5" t="s">
        <v>76</v>
      </c>
      <c r="F9" s="6">
        <v>2020</v>
      </c>
      <c r="G9" s="59">
        <v>237800</v>
      </c>
      <c r="H9" s="7">
        <v>75000</v>
      </c>
      <c r="I9" s="8">
        <v>0</v>
      </c>
      <c r="J9" s="8">
        <v>75000</v>
      </c>
      <c r="K9" s="139"/>
      <c r="L9" s="5"/>
      <c r="M9" s="5"/>
      <c r="N9" s="5"/>
      <c r="O9" s="5"/>
      <c r="P9" s="5"/>
      <c r="Q9" s="154">
        <v>7</v>
      </c>
      <c r="R9" s="75">
        <v>45000</v>
      </c>
      <c r="S9" s="75"/>
      <c r="T9" s="140">
        <f>SUM(R9/G9)</f>
        <v>0.18923465096719932</v>
      </c>
      <c r="U9" s="5"/>
      <c r="V9" s="70"/>
    </row>
    <row r="10" spans="1:22" ht="30" x14ac:dyDescent="0.25">
      <c r="A10" s="138"/>
      <c r="B10" s="135">
        <v>8</v>
      </c>
      <c r="C10" s="63" t="s">
        <v>6</v>
      </c>
      <c r="D10" s="5" t="s">
        <v>7</v>
      </c>
      <c r="E10" s="5" t="s">
        <v>76</v>
      </c>
      <c r="F10" s="6">
        <v>2020</v>
      </c>
      <c r="G10" s="59">
        <v>245000</v>
      </c>
      <c r="H10" s="7">
        <v>72000</v>
      </c>
      <c r="I10" s="8">
        <v>0</v>
      </c>
      <c r="J10" s="8">
        <v>72000</v>
      </c>
      <c r="K10" s="139"/>
      <c r="L10" s="5"/>
      <c r="M10" s="5"/>
      <c r="N10" s="5"/>
      <c r="O10" s="5"/>
      <c r="P10" s="5"/>
      <c r="Q10" s="154">
        <v>6</v>
      </c>
      <c r="R10" s="75">
        <v>45000</v>
      </c>
      <c r="S10" s="75"/>
      <c r="T10" s="140">
        <f>SUM(R10/G10)</f>
        <v>0.18367346938775511</v>
      </c>
      <c r="U10" s="5"/>
      <c r="V10" s="70"/>
    </row>
    <row r="11" spans="1:22" x14ac:dyDescent="0.25">
      <c r="A11" s="138"/>
      <c r="B11" s="134">
        <v>9</v>
      </c>
      <c r="C11" s="63" t="s">
        <v>52</v>
      </c>
      <c r="D11" s="5" t="s">
        <v>53</v>
      </c>
      <c r="E11" s="5" t="s">
        <v>76</v>
      </c>
      <c r="F11" s="6">
        <v>2020</v>
      </c>
      <c r="G11" s="59">
        <v>190800</v>
      </c>
      <c r="H11" s="7">
        <v>65000</v>
      </c>
      <c r="I11" s="8">
        <v>0</v>
      </c>
      <c r="J11" s="8">
        <v>65000</v>
      </c>
      <c r="K11" s="139"/>
      <c r="L11" s="5"/>
      <c r="M11" s="5"/>
      <c r="N11" s="5"/>
      <c r="O11" s="5"/>
      <c r="P11" s="5"/>
      <c r="Q11" s="154">
        <v>9</v>
      </c>
      <c r="R11" s="75">
        <v>60000</v>
      </c>
      <c r="S11" s="75"/>
      <c r="T11" s="140">
        <f>SUM(R11/G11)</f>
        <v>0.31446540880503143</v>
      </c>
      <c r="U11" s="5"/>
      <c r="V11" s="70"/>
    </row>
    <row r="12" spans="1:22" x14ac:dyDescent="0.25">
      <c r="A12" s="138"/>
      <c r="B12" s="135">
        <v>10</v>
      </c>
      <c r="C12" s="63" t="s">
        <v>50</v>
      </c>
      <c r="D12" s="5" t="s">
        <v>51</v>
      </c>
      <c r="E12" s="5" t="s">
        <v>76</v>
      </c>
      <c r="F12" s="6">
        <v>2020</v>
      </c>
      <c r="G12" s="59">
        <v>187800</v>
      </c>
      <c r="H12" s="7">
        <v>50000</v>
      </c>
      <c r="I12" s="8">
        <v>0</v>
      </c>
      <c r="J12" s="8">
        <v>50000</v>
      </c>
      <c r="K12" s="139"/>
      <c r="L12" s="5"/>
      <c r="M12" s="5"/>
      <c r="N12" s="5"/>
      <c r="O12" s="5"/>
      <c r="P12" s="5"/>
      <c r="Q12" s="154">
        <v>9</v>
      </c>
      <c r="R12" s="75">
        <f>SUM(H12*0.9)</f>
        <v>45000</v>
      </c>
      <c r="S12" s="75"/>
      <c r="T12" s="140">
        <f>SUM(R12/G12)</f>
        <v>0.23961661341853036</v>
      </c>
      <c r="U12" s="5"/>
      <c r="V12" s="70"/>
    </row>
    <row r="13" spans="1:22" ht="45" x14ac:dyDescent="0.25">
      <c r="A13" s="138"/>
      <c r="B13" s="134">
        <v>11</v>
      </c>
      <c r="C13" s="63" t="s">
        <v>39</v>
      </c>
      <c r="D13" s="5" t="s">
        <v>40</v>
      </c>
      <c r="E13" s="5" t="s">
        <v>88</v>
      </c>
      <c r="F13" s="6">
        <v>2020</v>
      </c>
      <c r="G13" s="59">
        <v>133000</v>
      </c>
      <c r="H13" s="7">
        <v>50000</v>
      </c>
      <c r="I13" s="8">
        <v>0</v>
      </c>
      <c r="J13" s="8">
        <v>50000</v>
      </c>
      <c r="K13" s="139"/>
      <c r="L13" s="5"/>
      <c r="M13" s="5"/>
      <c r="N13" s="5"/>
      <c r="O13" s="5"/>
      <c r="P13" s="5"/>
      <c r="Q13" s="154">
        <v>4</v>
      </c>
      <c r="R13" s="75">
        <v>0</v>
      </c>
      <c r="S13" s="75"/>
      <c r="T13" s="140">
        <f>SUM(R13/G13)</f>
        <v>0</v>
      </c>
      <c r="U13" s="5" t="s">
        <v>143</v>
      </c>
      <c r="V13" s="70"/>
    </row>
    <row r="14" spans="1:22" x14ac:dyDescent="0.25">
      <c r="A14" s="138"/>
      <c r="B14" s="135">
        <v>12</v>
      </c>
      <c r="C14" s="63" t="s">
        <v>10</v>
      </c>
      <c r="D14" s="5" t="s">
        <v>11</v>
      </c>
      <c r="E14" s="5" t="s">
        <v>77</v>
      </c>
      <c r="F14" s="6">
        <v>2020</v>
      </c>
      <c r="G14" s="59">
        <v>239900</v>
      </c>
      <c r="H14" s="7">
        <v>110000</v>
      </c>
      <c r="I14" s="8">
        <v>0</v>
      </c>
      <c r="J14" s="8">
        <v>110000</v>
      </c>
      <c r="K14" s="139"/>
      <c r="L14" s="5"/>
      <c r="M14" s="5"/>
      <c r="N14" s="5"/>
      <c r="O14" s="5"/>
      <c r="P14" s="5"/>
      <c r="Q14" s="154">
        <v>8</v>
      </c>
      <c r="R14" s="75">
        <f>SUM(H14*0.8)</f>
        <v>88000</v>
      </c>
      <c r="S14" s="75"/>
      <c r="T14" s="140">
        <f>SUM(R14/G14)</f>
        <v>0.36681950812838682</v>
      </c>
      <c r="U14" s="5"/>
      <c r="V14" s="70"/>
    </row>
    <row r="15" spans="1:22" x14ac:dyDescent="0.25">
      <c r="A15" s="138"/>
      <c r="B15" s="134">
        <v>13</v>
      </c>
      <c r="C15" s="63" t="s">
        <v>12</v>
      </c>
      <c r="D15" s="5" t="s">
        <v>13</v>
      </c>
      <c r="E15" s="5" t="s">
        <v>77</v>
      </c>
      <c r="F15" s="6">
        <v>2020</v>
      </c>
      <c r="G15" s="59">
        <v>305500</v>
      </c>
      <c r="H15" s="7">
        <v>150000</v>
      </c>
      <c r="I15" s="8">
        <v>0</v>
      </c>
      <c r="J15" s="8">
        <v>150000</v>
      </c>
      <c r="K15" s="139"/>
      <c r="L15" s="5"/>
      <c r="M15" s="5"/>
      <c r="N15" s="5"/>
      <c r="O15" s="5"/>
      <c r="P15" s="5"/>
      <c r="Q15" s="154">
        <v>8</v>
      </c>
      <c r="R15" s="75">
        <f>SUM(H15*0.8)</f>
        <v>120000</v>
      </c>
      <c r="S15" s="75"/>
      <c r="T15" s="140">
        <f>SUM(R15/G15)</f>
        <v>0.39279869067103107</v>
      </c>
      <c r="U15" s="5"/>
      <c r="V15" s="70"/>
    </row>
    <row r="16" spans="1:22" x14ac:dyDescent="0.25">
      <c r="A16" s="138"/>
      <c r="B16" s="135">
        <v>14</v>
      </c>
      <c r="C16" s="63" t="s">
        <v>16</v>
      </c>
      <c r="D16" s="5" t="s">
        <v>17</v>
      </c>
      <c r="E16" s="5" t="s">
        <v>79</v>
      </c>
      <c r="F16" s="6">
        <v>2020</v>
      </c>
      <c r="G16" s="59">
        <v>112000</v>
      </c>
      <c r="H16" s="7">
        <v>30000</v>
      </c>
      <c r="I16" s="8">
        <v>0</v>
      </c>
      <c r="J16" s="8">
        <v>30000</v>
      </c>
      <c r="K16" s="139"/>
      <c r="L16" s="5"/>
      <c r="M16" s="5"/>
      <c r="N16" s="5"/>
      <c r="O16" s="5"/>
      <c r="P16" s="5"/>
      <c r="Q16" s="154">
        <v>6</v>
      </c>
      <c r="R16" s="75">
        <v>15000</v>
      </c>
      <c r="S16" s="75"/>
      <c r="T16" s="140">
        <f>SUM(R16/G16)</f>
        <v>0.13392857142857142</v>
      </c>
      <c r="U16" s="5"/>
      <c r="V16" s="70"/>
    </row>
    <row r="17" spans="1:22" x14ac:dyDescent="0.25">
      <c r="A17" s="138"/>
      <c r="B17" s="134">
        <v>15</v>
      </c>
      <c r="C17" s="63" t="s">
        <v>18</v>
      </c>
      <c r="D17" s="5" t="s">
        <v>19</v>
      </c>
      <c r="E17" s="5" t="s">
        <v>80</v>
      </c>
      <c r="F17" s="6">
        <v>2020</v>
      </c>
      <c r="G17" s="59">
        <v>154100</v>
      </c>
      <c r="H17" s="7">
        <v>75000</v>
      </c>
      <c r="I17" s="8">
        <v>0</v>
      </c>
      <c r="J17" s="8">
        <v>75000</v>
      </c>
      <c r="K17" s="139"/>
      <c r="L17" s="5"/>
      <c r="M17" s="5"/>
      <c r="N17" s="5"/>
      <c r="O17" s="5"/>
      <c r="P17" s="5"/>
      <c r="Q17" s="154">
        <v>5</v>
      </c>
      <c r="R17" s="75">
        <v>35000</v>
      </c>
      <c r="S17" s="75"/>
      <c r="T17" s="140">
        <f>SUM(R17/G17)</f>
        <v>0.227125243348475</v>
      </c>
      <c r="U17" s="5"/>
      <c r="V17" s="70"/>
    </row>
    <row r="18" spans="1:22" ht="30" x14ac:dyDescent="0.25">
      <c r="A18" s="138"/>
      <c r="B18" s="135">
        <v>16</v>
      </c>
      <c r="C18" s="63" t="s">
        <v>56</v>
      </c>
      <c r="D18" s="5" t="s">
        <v>57</v>
      </c>
      <c r="E18" s="5" t="s">
        <v>80</v>
      </c>
      <c r="F18" s="6">
        <v>2020</v>
      </c>
      <c r="G18" s="59">
        <v>190500</v>
      </c>
      <c r="H18" s="7">
        <v>90000</v>
      </c>
      <c r="I18" s="8">
        <v>0</v>
      </c>
      <c r="J18" s="8">
        <v>90000</v>
      </c>
      <c r="K18" s="139"/>
      <c r="L18" s="5"/>
      <c r="M18" s="5"/>
      <c r="N18" s="5"/>
      <c r="O18" s="5"/>
      <c r="P18" s="5"/>
      <c r="Q18" s="154">
        <v>8</v>
      </c>
      <c r="R18" s="75">
        <v>75000</v>
      </c>
      <c r="S18" s="75"/>
      <c r="T18" s="140">
        <f>SUM(R18/G18)</f>
        <v>0.39370078740157483</v>
      </c>
      <c r="U18" s="5"/>
      <c r="V18" s="70"/>
    </row>
    <row r="19" spans="1:22" ht="45" x14ac:dyDescent="0.25">
      <c r="A19" s="138"/>
      <c r="B19" s="134">
        <v>17</v>
      </c>
      <c r="C19" s="63" t="s">
        <v>20</v>
      </c>
      <c r="D19" s="5" t="s">
        <v>21</v>
      </c>
      <c r="E19" s="5" t="s">
        <v>81</v>
      </c>
      <c r="F19" s="11">
        <v>2020</v>
      </c>
      <c r="G19" s="60">
        <v>294800</v>
      </c>
      <c r="H19" s="7">
        <v>74000</v>
      </c>
      <c r="I19" s="8">
        <v>0</v>
      </c>
      <c r="J19" s="8">
        <v>74000</v>
      </c>
      <c r="K19" s="139"/>
      <c r="L19" s="5"/>
      <c r="M19" s="5"/>
      <c r="N19" s="5"/>
      <c r="O19" s="5"/>
      <c r="P19" s="5"/>
      <c r="Q19" s="154">
        <v>8</v>
      </c>
      <c r="R19" s="75">
        <v>70000</v>
      </c>
      <c r="S19" s="75"/>
      <c r="T19" s="140">
        <f>SUM(R19/G19)</f>
        <v>0.23744911804613297</v>
      </c>
      <c r="U19" s="5"/>
      <c r="V19" s="70"/>
    </row>
    <row r="20" spans="1:22" x14ac:dyDescent="0.25">
      <c r="A20" s="138"/>
      <c r="B20" s="135">
        <v>18</v>
      </c>
      <c r="C20" s="63" t="s">
        <v>22</v>
      </c>
      <c r="D20" s="5" t="s">
        <v>23</v>
      </c>
      <c r="E20" s="5" t="s">
        <v>81</v>
      </c>
      <c r="F20" s="6">
        <v>2020</v>
      </c>
      <c r="G20" s="59">
        <v>256000</v>
      </c>
      <c r="H20" s="7">
        <v>70000</v>
      </c>
      <c r="I20" s="8">
        <v>0</v>
      </c>
      <c r="J20" s="8">
        <v>70000</v>
      </c>
      <c r="K20" s="139"/>
      <c r="L20" s="5"/>
      <c r="M20" s="5"/>
      <c r="N20" s="5"/>
      <c r="O20" s="5"/>
      <c r="P20" s="5"/>
      <c r="Q20" s="154">
        <v>6</v>
      </c>
      <c r="R20" s="75">
        <v>40000</v>
      </c>
      <c r="S20" s="75"/>
      <c r="T20" s="140">
        <f>SUM(R20/G20)</f>
        <v>0.15625</v>
      </c>
      <c r="U20" s="5"/>
      <c r="V20" s="70"/>
    </row>
    <row r="21" spans="1:22" ht="30" x14ac:dyDescent="0.25">
      <c r="A21" s="138"/>
      <c r="B21" s="134">
        <v>19</v>
      </c>
      <c r="C21" s="63" t="s">
        <v>30</v>
      </c>
      <c r="D21" s="5" t="s">
        <v>31</v>
      </c>
      <c r="E21" s="5" t="s">
        <v>85</v>
      </c>
      <c r="F21" s="6">
        <v>2020</v>
      </c>
      <c r="G21" s="59">
        <v>301500</v>
      </c>
      <c r="H21" s="7">
        <v>100000</v>
      </c>
      <c r="I21" s="8">
        <v>0</v>
      </c>
      <c r="J21" s="8">
        <v>100000</v>
      </c>
      <c r="K21" s="139"/>
      <c r="L21" s="5"/>
      <c r="M21" s="5"/>
      <c r="N21" s="5"/>
      <c r="O21" s="5"/>
      <c r="P21" s="5"/>
      <c r="Q21" s="154">
        <v>8</v>
      </c>
      <c r="R21" s="75">
        <v>72000</v>
      </c>
      <c r="S21" s="75"/>
      <c r="T21" s="140">
        <f>SUM(R21/G21)</f>
        <v>0.23880597014925373</v>
      </c>
      <c r="U21" s="5"/>
      <c r="V21" s="70"/>
    </row>
    <row r="22" spans="1:22" ht="30" x14ac:dyDescent="0.25">
      <c r="A22" s="138"/>
      <c r="B22" s="135">
        <v>20</v>
      </c>
      <c r="C22" s="63" t="s">
        <v>32</v>
      </c>
      <c r="D22" s="5" t="s">
        <v>33</v>
      </c>
      <c r="E22" s="5" t="s">
        <v>85</v>
      </c>
      <c r="F22" s="6">
        <v>2020</v>
      </c>
      <c r="G22" s="59">
        <v>221121</v>
      </c>
      <c r="H22" s="7">
        <v>100000</v>
      </c>
      <c r="I22" s="8">
        <v>0</v>
      </c>
      <c r="J22" s="8">
        <v>100000</v>
      </c>
      <c r="K22" s="139"/>
      <c r="L22" s="5"/>
      <c r="M22" s="5"/>
      <c r="N22" s="5"/>
      <c r="O22" s="5"/>
      <c r="P22" s="5"/>
      <c r="Q22" s="154">
        <v>8</v>
      </c>
      <c r="R22" s="75">
        <f>SUM(H22*0.8)</f>
        <v>80000</v>
      </c>
      <c r="S22" s="75"/>
      <c r="T22" s="140">
        <f>SUM(R22/G22)</f>
        <v>0.36179286454022913</v>
      </c>
      <c r="U22" s="5"/>
      <c r="V22" s="70"/>
    </row>
    <row r="23" spans="1:22" ht="30" x14ac:dyDescent="0.25">
      <c r="A23" s="138"/>
      <c r="B23" s="134">
        <v>21</v>
      </c>
      <c r="C23" s="63" t="s">
        <v>34</v>
      </c>
      <c r="D23" s="5" t="s">
        <v>31</v>
      </c>
      <c r="E23" s="5" t="s">
        <v>85</v>
      </c>
      <c r="F23" s="6">
        <v>2020</v>
      </c>
      <c r="G23" s="59">
        <v>187840</v>
      </c>
      <c r="H23" s="7">
        <v>70000</v>
      </c>
      <c r="I23" s="8">
        <v>0</v>
      </c>
      <c r="J23" s="8">
        <v>70000</v>
      </c>
      <c r="K23" s="139"/>
      <c r="L23" s="5"/>
      <c r="M23" s="5"/>
      <c r="N23" s="5"/>
      <c r="O23" s="5"/>
      <c r="P23" s="5"/>
      <c r="Q23" s="154">
        <v>6</v>
      </c>
      <c r="R23" s="75">
        <v>38000</v>
      </c>
      <c r="S23" s="75"/>
      <c r="T23" s="140">
        <f>SUM(R23/G23)</f>
        <v>0.20229982964224871</v>
      </c>
      <c r="U23" s="5"/>
      <c r="V23" s="70"/>
    </row>
    <row r="24" spans="1:22" ht="30" x14ac:dyDescent="0.25">
      <c r="A24" s="138"/>
      <c r="B24" s="135">
        <v>22</v>
      </c>
      <c r="C24" s="63" t="s">
        <v>64</v>
      </c>
      <c r="D24" s="5" t="s">
        <v>65</v>
      </c>
      <c r="E24" s="5" t="s">
        <v>85</v>
      </c>
      <c r="F24" s="6">
        <v>2020</v>
      </c>
      <c r="G24" s="59">
        <v>180450</v>
      </c>
      <c r="H24" s="7">
        <v>70000</v>
      </c>
      <c r="I24" s="8">
        <v>0</v>
      </c>
      <c r="J24" s="8">
        <v>70000</v>
      </c>
      <c r="K24" s="139"/>
      <c r="L24" s="5"/>
      <c r="M24" s="5"/>
      <c r="N24" s="5"/>
      <c r="O24" s="5"/>
      <c r="P24" s="5"/>
      <c r="Q24" s="154">
        <v>6</v>
      </c>
      <c r="R24" s="75">
        <v>40000</v>
      </c>
      <c r="S24" s="75"/>
      <c r="T24" s="140">
        <f>SUM(R24/G24)</f>
        <v>0.22166805209199225</v>
      </c>
      <c r="U24" s="5"/>
      <c r="V24" s="70"/>
    </row>
    <row r="25" spans="1:22" ht="60" x14ac:dyDescent="0.25">
      <c r="A25" s="138"/>
      <c r="B25" s="134">
        <v>23</v>
      </c>
      <c r="C25" s="63" t="s">
        <v>43</v>
      </c>
      <c r="D25" s="5" t="s">
        <v>44</v>
      </c>
      <c r="E25" s="5" t="s">
        <v>90</v>
      </c>
      <c r="F25" s="6">
        <v>2020</v>
      </c>
      <c r="G25" s="59">
        <v>153900</v>
      </c>
      <c r="H25" s="7">
        <v>70000</v>
      </c>
      <c r="I25" s="8">
        <v>0</v>
      </c>
      <c r="J25" s="8">
        <v>70000</v>
      </c>
      <c r="K25" s="139"/>
      <c r="L25" s="5"/>
      <c r="M25" s="5"/>
      <c r="N25" s="5"/>
      <c r="O25" s="5"/>
      <c r="P25" s="5"/>
      <c r="Q25" s="154">
        <v>4</v>
      </c>
      <c r="R25" s="75">
        <v>0</v>
      </c>
      <c r="S25" s="75"/>
      <c r="T25" s="140">
        <f>SUM(R25/G25)</f>
        <v>0</v>
      </c>
      <c r="U25" s="5" t="s">
        <v>142</v>
      </c>
      <c r="V25" s="70"/>
    </row>
    <row r="26" spans="1:22" ht="60" x14ac:dyDescent="0.25">
      <c r="A26" s="138"/>
      <c r="B26" s="135">
        <v>24</v>
      </c>
      <c r="C26" s="63" t="s">
        <v>41</v>
      </c>
      <c r="D26" s="5" t="s">
        <v>42</v>
      </c>
      <c r="E26" s="5" t="s">
        <v>89</v>
      </c>
      <c r="F26" s="6">
        <v>2020</v>
      </c>
      <c r="G26" s="59">
        <v>211000</v>
      </c>
      <c r="H26" s="7">
        <v>87000</v>
      </c>
      <c r="I26" s="8">
        <v>0</v>
      </c>
      <c r="J26" s="8">
        <v>87000</v>
      </c>
      <c r="K26" s="139"/>
      <c r="L26" s="5"/>
      <c r="M26" s="5"/>
      <c r="N26" s="5"/>
      <c r="O26" s="5"/>
      <c r="P26" s="5"/>
      <c r="Q26" s="154">
        <v>4</v>
      </c>
      <c r="R26" s="75">
        <v>0</v>
      </c>
      <c r="S26" s="75"/>
      <c r="T26" s="140">
        <f>SUM(R26/G26)</f>
        <v>0</v>
      </c>
      <c r="U26" s="5" t="s">
        <v>141</v>
      </c>
      <c r="V26" s="70"/>
    </row>
    <row r="27" spans="1:22" x14ac:dyDescent="0.25">
      <c r="A27" s="138"/>
      <c r="B27" s="134">
        <v>25</v>
      </c>
      <c r="C27" s="63" t="s">
        <v>27</v>
      </c>
      <c r="D27" s="5" t="s">
        <v>9</v>
      </c>
      <c r="E27" s="5" t="s">
        <v>83</v>
      </c>
      <c r="F27" s="6">
        <v>2020</v>
      </c>
      <c r="G27" s="59">
        <v>752000</v>
      </c>
      <c r="H27" s="7">
        <v>250000</v>
      </c>
      <c r="I27" s="8">
        <v>0</v>
      </c>
      <c r="J27" s="8">
        <v>250000</v>
      </c>
      <c r="K27" s="139"/>
      <c r="L27" s="5"/>
      <c r="M27" s="5"/>
      <c r="N27" s="5"/>
      <c r="O27" s="5"/>
      <c r="P27" s="5"/>
      <c r="Q27" s="154">
        <v>7</v>
      </c>
      <c r="R27" s="75">
        <v>199000</v>
      </c>
      <c r="S27" s="75"/>
      <c r="T27" s="140">
        <f>SUM(R27/G27)</f>
        <v>0.2646276595744681</v>
      </c>
      <c r="U27" s="5"/>
      <c r="V27" s="70"/>
    </row>
    <row r="28" spans="1:22" ht="15" customHeight="1" x14ac:dyDescent="0.25">
      <c r="A28" s="138"/>
      <c r="B28" s="135">
        <v>26</v>
      </c>
      <c r="C28" s="63" t="s">
        <v>54</v>
      </c>
      <c r="D28" s="5" t="s">
        <v>55</v>
      </c>
      <c r="E28" s="5" t="s">
        <v>92</v>
      </c>
      <c r="F28" s="6">
        <v>2020</v>
      </c>
      <c r="G28" s="59">
        <v>262500</v>
      </c>
      <c r="H28" s="7">
        <v>120000</v>
      </c>
      <c r="I28" s="8">
        <v>0</v>
      </c>
      <c r="J28" s="8">
        <v>120000</v>
      </c>
      <c r="K28" s="139"/>
      <c r="L28" s="5"/>
      <c r="M28" s="5"/>
      <c r="N28" s="5"/>
      <c r="O28" s="5"/>
      <c r="P28" s="5"/>
      <c r="Q28" s="154">
        <v>9</v>
      </c>
      <c r="R28" s="75">
        <v>90000</v>
      </c>
      <c r="S28" s="75"/>
      <c r="T28" s="140">
        <f>SUM(R28/G28)</f>
        <v>0.34285714285714286</v>
      </c>
      <c r="U28" s="5"/>
      <c r="V28" s="70"/>
    </row>
    <row r="29" spans="1:22" ht="14.25" customHeight="1" x14ac:dyDescent="0.25">
      <c r="A29" s="138"/>
      <c r="B29" s="134">
        <v>27</v>
      </c>
      <c r="C29" s="63" t="s">
        <v>60</v>
      </c>
      <c r="D29" s="5" t="s">
        <v>61</v>
      </c>
      <c r="E29" s="5" t="s">
        <v>93</v>
      </c>
      <c r="F29" s="6">
        <v>2021</v>
      </c>
      <c r="G29" s="59">
        <v>515400</v>
      </c>
      <c r="H29" s="7">
        <v>100000</v>
      </c>
      <c r="I29" s="8">
        <v>150000</v>
      </c>
      <c r="J29" s="8">
        <v>250000</v>
      </c>
      <c r="K29" s="139"/>
      <c r="L29" s="5"/>
      <c r="M29" s="5"/>
      <c r="N29" s="5"/>
      <c r="O29" s="5"/>
      <c r="P29" s="5"/>
      <c r="Q29" s="154">
        <v>8</v>
      </c>
      <c r="R29" s="75">
        <v>80000</v>
      </c>
      <c r="S29" s="75">
        <v>120000</v>
      </c>
      <c r="T29" s="140">
        <f>SUM(200000/G29)</f>
        <v>0.38804811796662786</v>
      </c>
      <c r="U29" s="5"/>
      <c r="V29" s="70"/>
    </row>
    <row r="30" spans="1:22" x14ac:dyDescent="0.25">
      <c r="A30" s="138"/>
      <c r="B30" s="135">
        <v>28</v>
      </c>
      <c r="C30" s="63" t="s">
        <v>28</v>
      </c>
      <c r="D30" s="5" t="s">
        <v>29</v>
      </c>
      <c r="E30" s="5" t="s">
        <v>84</v>
      </c>
      <c r="F30" s="6">
        <v>2020</v>
      </c>
      <c r="G30" s="59">
        <v>229500</v>
      </c>
      <c r="H30" s="7">
        <v>65000</v>
      </c>
      <c r="I30" s="8">
        <v>0</v>
      </c>
      <c r="J30" s="8">
        <v>65000</v>
      </c>
      <c r="K30" s="139"/>
      <c r="L30" s="5"/>
      <c r="M30" s="5"/>
      <c r="N30" s="5"/>
      <c r="O30" s="5"/>
      <c r="P30" s="5"/>
      <c r="Q30" s="154">
        <v>6</v>
      </c>
      <c r="R30" s="75">
        <v>35000</v>
      </c>
      <c r="S30" s="75"/>
      <c r="T30" s="140">
        <f>SUM(R30/G30)</f>
        <v>0.15250544662309368</v>
      </c>
      <c r="U30" s="5"/>
      <c r="V30" s="70"/>
    </row>
    <row r="31" spans="1:22" x14ac:dyDescent="0.25">
      <c r="A31" s="138"/>
      <c r="B31" s="134">
        <v>29</v>
      </c>
      <c r="C31" s="63" t="s">
        <v>58</v>
      </c>
      <c r="D31" s="5" t="s">
        <v>59</v>
      </c>
      <c r="E31" s="5" t="s">
        <v>84</v>
      </c>
      <c r="F31" s="6">
        <v>2020</v>
      </c>
      <c r="G31" s="59">
        <v>228500</v>
      </c>
      <c r="H31" s="7">
        <v>65000</v>
      </c>
      <c r="I31" s="8">
        <v>0</v>
      </c>
      <c r="J31" s="8">
        <v>65000</v>
      </c>
      <c r="K31" s="139"/>
      <c r="L31" s="5"/>
      <c r="M31" s="5"/>
      <c r="N31" s="5"/>
      <c r="O31" s="5"/>
      <c r="P31" s="5"/>
      <c r="Q31" s="154">
        <v>7</v>
      </c>
      <c r="R31" s="75">
        <v>45000</v>
      </c>
      <c r="S31" s="75"/>
      <c r="T31" s="140">
        <f>SUM(R31/G31)</f>
        <v>0.19693654266958424</v>
      </c>
      <c r="U31" s="5"/>
      <c r="V31" s="70"/>
    </row>
    <row r="32" spans="1:22" ht="30" x14ac:dyDescent="0.25">
      <c r="A32" s="138"/>
      <c r="B32" s="135">
        <v>30</v>
      </c>
      <c r="C32" s="63" t="s">
        <v>26</v>
      </c>
      <c r="D32" s="5" t="s">
        <v>25</v>
      </c>
      <c r="E32" s="5" t="s">
        <v>82</v>
      </c>
      <c r="F32" s="6">
        <v>2020</v>
      </c>
      <c r="G32" s="59">
        <v>298500</v>
      </c>
      <c r="H32" s="7">
        <v>149000</v>
      </c>
      <c r="I32" s="8">
        <v>0</v>
      </c>
      <c r="J32" s="8">
        <v>149000</v>
      </c>
      <c r="K32" s="139"/>
      <c r="L32" s="5"/>
      <c r="M32" s="5"/>
      <c r="N32" s="5"/>
      <c r="O32" s="5"/>
      <c r="P32" s="5"/>
      <c r="Q32" s="154">
        <v>7</v>
      </c>
      <c r="R32" s="75">
        <v>63000</v>
      </c>
      <c r="S32" s="75"/>
      <c r="T32" s="140">
        <f>SUM(R32/G32)</f>
        <v>0.21105527638190955</v>
      </c>
      <c r="U32" s="5"/>
      <c r="V32" s="70"/>
    </row>
    <row r="33" spans="1:22" ht="30" x14ac:dyDescent="0.25">
      <c r="A33" s="138"/>
      <c r="B33" s="134">
        <v>31</v>
      </c>
      <c r="C33" s="63" t="s">
        <v>24</v>
      </c>
      <c r="D33" s="5" t="s">
        <v>25</v>
      </c>
      <c r="E33" s="5" t="s">
        <v>82</v>
      </c>
      <c r="F33" s="6">
        <v>2020</v>
      </c>
      <c r="G33" s="59">
        <v>298500</v>
      </c>
      <c r="H33" s="7">
        <v>100000</v>
      </c>
      <c r="I33" s="8">
        <v>0</v>
      </c>
      <c r="J33" s="8">
        <v>100000</v>
      </c>
      <c r="K33" s="139"/>
      <c r="L33" s="5"/>
      <c r="M33" s="5"/>
      <c r="N33" s="5"/>
      <c r="O33" s="5"/>
      <c r="P33" s="5"/>
      <c r="Q33" s="154">
        <v>6</v>
      </c>
      <c r="R33" s="75">
        <v>50000</v>
      </c>
      <c r="S33" s="75"/>
      <c r="T33" s="140">
        <f>SUM(R33/G33)</f>
        <v>0.16750418760469013</v>
      </c>
      <c r="U33" s="5"/>
      <c r="V33" s="70"/>
    </row>
    <row r="34" spans="1:22" x14ac:dyDescent="0.25">
      <c r="A34" s="138"/>
      <c r="B34" s="135">
        <v>32</v>
      </c>
      <c r="C34" s="63" t="s">
        <v>35</v>
      </c>
      <c r="D34" s="5" t="s">
        <v>36</v>
      </c>
      <c r="E34" s="5" t="s">
        <v>86</v>
      </c>
      <c r="F34" s="6">
        <v>2020</v>
      </c>
      <c r="G34" s="59">
        <v>204740</v>
      </c>
      <c r="H34" s="7">
        <v>100000</v>
      </c>
      <c r="I34" s="8">
        <v>0</v>
      </c>
      <c r="J34" s="8">
        <v>100000</v>
      </c>
      <c r="K34" s="139"/>
      <c r="L34" s="5"/>
      <c r="M34" s="5"/>
      <c r="N34" s="5"/>
      <c r="O34" s="5"/>
      <c r="P34" s="5"/>
      <c r="Q34" s="154">
        <v>7</v>
      </c>
      <c r="R34" s="75">
        <v>72000</v>
      </c>
      <c r="S34" s="75"/>
      <c r="T34" s="140">
        <f>SUM(R34/G34)</f>
        <v>0.3516655270098662</v>
      </c>
      <c r="U34" s="5"/>
      <c r="V34" s="70"/>
    </row>
    <row r="35" spans="1:22" ht="30" x14ac:dyDescent="0.25">
      <c r="A35" s="138"/>
      <c r="B35" s="134">
        <v>33</v>
      </c>
      <c r="C35" s="63" t="s">
        <v>66</v>
      </c>
      <c r="D35" s="5" t="s">
        <v>67</v>
      </c>
      <c r="E35" s="5" t="s">
        <v>86</v>
      </c>
      <c r="F35" s="6">
        <v>2020</v>
      </c>
      <c r="G35" s="59">
        <v>304380</v>
      </c>
      <c r="H35" s="7">
        <v>150000</v>
      </c>
      <c r="I35" s="8">
        <v>0</v>
      </c>
      <c r="J35" s="8">
        <v>150000</v>
      </c>
      <c r="K35" s="139"/>
      <c r="L35" s="5"/>
      <c r="M35" s="5"/>
      <c r="N35" s="5"/>
      <c r="O35" s="5"/>
      <c r="P35" s="5"/>
      <c r="Q35" s="154">
        <v>8</v>
      </c>
      <c r="R35" s="75">
        <v>130000</v>
      </c>
      <c r="S35" s="75"/>
      <c r="T35" s="140">
        <f>SUM(R35/G35)</f>
        <v>0.42709770681385112</v>
      </c>
      <c r="U35" s="5"/>
      <c r="V35" s="70"/>
    </row>
    <row r="36" spans="1:22" ht="15.75" thickBot="1" x14ac:dyDescent="0.3">
      <c r="A36" s="138"/>
      <c r="B36" s="135">
        <v>34</v>
      </c>
      <c r="C36" s="64" t="s">
        <v>37</v>
      </c>
      <c r="D36" s="12" t="s">
        <v>38</v>
      </c>
      <c r="E36" s="12" t="s">
        <v>87</v>
      </c>
      <c r="F36" s="13">
        <v>2020</v>
      </c>
      <c r="G36" s="61">
        <v>237500</v>
      </c>
      <c r="H36" s="14">
        <v>85000</v>
      </c>
      <c r="I36" s="15">
        <v>0</v>
      </c>
      <c r="J36" s="15">
        <v>85000</v>
      </c>
      <c r="K36" s="141"/>
      <c r="L36" s="12"/>
      <c r="M36" s="12"/>
      <c r="N36" s="12"/>
      <c r="O36" s="12"/>
      <c r="P36" s="12"/>
      <c r="Q36" s="155">
        <v>6</v>
      </c>
      <c r="R36" s="76">
        <v>46000</v>
      </c>
      <c r="S36" s="76"/>
      <c r="T36" s="105">
        <f>SUM(R36/G36)</f>
        <v>0.19368421052631579</v>
      </c>
      <c r="U36" s="12"/>
      <c r="V36" s="70"/>
    </row>
    <row r="37" spans="1:22" x14ac:dyDescent="0.25">
      <c r="A37" s="138"/>
      <c r="B37" s="92"/>
      <c r="C37" s="93"/>
      <c r="D37" s="92"/>
      <c r="E37" s="92"/>
      <c r="F37" s="94"/>
      <c r="G37" s="95">
        <f>SUM(G3:G36)</f>
        <v>9027081</v>
      </c>
      <c r="H37" s="96">
        <f>SUM(H3:H36)</f>
        <v>3191000</v>
      </c>
      <c r="I37" s="97"/>
      <c r="J37" s="97"/>
      <c r="K37" s="98"/>
      <c r="L37" s="92"/>
      <c r="M37" s="92"/>
      <c r="N37" s="92"/>
      <c r="O37" s="92"/>
      <c r="P37" s="92"/>
      <c r="Q37" s="99"/>
      <c r="R37" s="96">
        <f>SUM(R3:R36)</f>
        <v>2000000</v>
      </c>
      <c r="S37" s="96"/>
      <c r="T37" s="106"/>
      <c r="U37" s="70"/>
      <c r="V37" s="70"/>
    </row>
    <row r="38" spans="1:22" ht="15.75" x14ac:dyDescent="0.25">
      <c r="A38" s="138"/>
      <c r="B38" s="19"/>
      <c r="C38" s="111" t="s">
        <v>118</v>
      </c>
      <c r="D38" s="19"/>
      <c r="E38" s="19"/>
      <c r="F38" s="20"/>
      <c r="G38" s="20"/>
      <c r="H38" s="21"/>
      <c r="I38" s="22"/>
      <c r="J38" s="22"/>
      <c r="K38" s="23"/>
      <c r="L38" s="19"/>
      <c r="M38" s="19"/>
      <c r="N38" s="19"/>
      <c r="O38" s="19"/>
      <c r="P38" s="19"/>
      <c r="Q38" s="43"/>
      <c r="R38" s="24"/>
      <c r="S38" s="24"/>
      <c r="T38" s="107"/>
      <c r="U38" s="1"/>
      <c r="V38" s="70"/>
    </row>
    <row r="39" spans="1:22" x14ac:dyDescent="0.25">
      <c r="A39" s="138"/>
      <c r="B39" s="135"/>
      <c r="C39" s="66" t="s">
        <v>96</v>
      </c>
      <c r="D39" s="46"/>
      <c r="E39" s="46" t="s">
        <v>97</v>
      </c>
      <c r="F39" s="126" t="s">
        <v>119</v>
      </c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70"/>
    </row>
    <row r="40" spans="1:22" x14ac:dyDescent="0.25">
      <c r="A40" s="138"/>
      <c r="B40" s="135"/>
      <c r="C40" s="66" t="s">
        <v>68</v>
      </c>
      <c r="D40" s="46" t="s">
        <v>69</v>
      </c>
      <c r="E40" s="46" t="s">
        <v>94</v>
      </c>
      <c r="F40" s="128" t="s">
        <v>120</v>
      </c>
      <c r="G40" s="129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1"/>
      <c r="V40" s="70"/>
    </row>
    <row r="41" spans="1:22" ht="30" x14ac:dyDescent="0.25">
      <c r="A41" s="138"/>
      <c r="B41" s="135"/>
      <c r="C41" s="66" t="s">
        <v>70</v>
      </c>
      <c r="D41" s="46" t="s">
        <v>71</v>
      </c>
      <c r="E41" s="46" t="s">
        <v>95</v>
      </c>
      <c r="F41" s="128" t="s">
        <v>120</v>
      </c>
      <c r="G41" s="129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1"/>
      <c r="V41" s="70"/>
    </row>
    <row r="42" spans="1:22" ht="45" x14ac:dyDescent="0.25">
      <c r="A42" s="138"/>
      <c r="B42" s="135"/>
      <c r="C42" s="66" t="s">
        <v>14</v>
      </c>
      <c r="D42" s="46" t="s">
        <v>15</v>
      </c>
      <c r="E42" s="46" t="s">
        <v>78</v>
      </c>
      <c r="F42" s="128" t="s">
        <v>121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1"/>
      <c r="V42" s="70"/>
    </row>
    <row r="43" spans="1:22" ht="30" x14ac:dyDescent="0.25">
      <c r="A43" s="138"/>
      <c r="B43" s="135"/>
      <c r="C43" s="66" t="s">
        <v>62</v>
      </c>
      <c r="D43" s="46" t="s">
        <v>63</v>
      </c>
      <c r="E43" s="46" t="s">
        <v>85</v>
      </c>
      <c r="F43" s="128" t="s">
        <v>140</v>
      </c>
      <c r="G43" s="129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1"/>
      <c r="V43" s="70"/>
    </row>
    <row r="44" spans="1:22" x14ac:dyDescent="0.25">
      <c r="A44" s="92"/>
      <c r="B44" s="19"/>
      <c r="C44" s="25"/>
      <c r="D44" s="19"/>
      <c r="E44" s="19"/>
      <c r="F44" s="20"/>
      <c r="G44" s="20"/>
      <c r="H44" s="22"/>
      <c r="I44" s="22"/>
      <c r="J44" s="22"/>
      <c r="K44" s="26"/>
      <c r="L44" s="19"/>
      <c r="M44" s="19"/>
      <c r="N44" s="19"/>
      <c r="O44" s="19"/>
      <c r="P44" s="19"/>
      <c r="Q44" s="43"/>
      <c r="R44" s="24"/>
      <c r="S44" s="24"/>
      <c r="T44" s="107"/>
      <c r="U44" s="1"/>
      <c r="V44" s="70"/>
    </row>
    <row r="45" spans="1:22" x14ac:dyDescent="0.25">
      <c r="A45" s="70"/>
      <c r="B45" s="70"/>
      <c r="C45" s="82"/>
      <c r="D45" s="70"/>
      <c r="E45" s="70"/>
      <c r="F45" s="83"/>
      <c r="G45" s="83"/>
      <c r="H45" s="85"/>
      <c r="I45" s="85"/>
      <c r="J45" s="85"/>
      <c r="K45" s="86"/>
      <c r="L45" s="70"/>
      <c r="M45" s="70"/>
      <c r="N45" s="70"/>
      <c r="O45" s="70"/>
      <c r="P45" s="70"/>
      <c r="Q45" s="87"/>
      <c r="R45" s="88"/>
      <c r="S45" s="88"/>
      <c r="T45" s="108"/>
      <c r="U45" s="70"/>
      <c r="V45" s="70"/>
    </row>
    <row r="46" spans="1:22" x14ac:dyDescent="0.25">
      <c r="A46" s="132" t="s">
        <v>122</v>
      </c>
      <c r="B46" s="133"/>
      <c r="C46" s="133"/>
      <c r="D46" s="31"/>
      <c r="E46" s="31"/>
      <c r="F46" s="31"/>
      <c r="G46" s="57"/>
      <c r="H46" s="26"/>
      <c r="I46" s="26"/>
      <c r="J46" s="26"/>
      <c r="K46" s="26"/>
      <c r="L46" s="26"/>
      <c r="M46" s="26"/>
      <c r="N46" s="26"/>
      <c r="O46" s="26"/>
      <c r="P46" s="26"/>
      <c r="Q46" s="43"/>
      <c r="R46" s="24"/>
      <c r="S46" s="24"/>
      <c r="T46" s="107"/>
      <c r="U46" s="58"/>
      <c r="V46" s="70"/>
    </row>
    <row r="47" spans="1:22" x14ac:dyDescent="0.25">
      <c r="A47" s="32" t="s">
        <v>148</v>
      </c>
      <c r="B47" s="33"/>
      <c r="C47" s="34"/>
      <c r="D47" s="1"/>
      <c r="E47" s="1"/>
      <c r="F47" s="1"/>
      <c r="G47" s="56"/>
      <c r="H47" s="26"/>
      <c r="I47" s="26"/>
      <c r="J47" s="26"/>
      <c r="K47" s="26"/>
      <c r="L47" s="26"/>
      <c r="M47" s="26"/>
      <c r="N47" s="26"/>
      <c r="O47" s="26"/>
      <c r="P47" s="26"/>
      <c r="Q47" s="43"/>
      <c r="R47" s="24"/>
      <c r="S47" s="24"/>
      <c r="T47" s="107"/>
      <c r="U47" s="58"/>
      <c r="V47" s="70"/>
    </row>
    <row r="48" spans="1:22" x14ac:dyDescent="0.25">
      <c r="A48" s="35"/>
      <c r="B48" s="33"/>
      <c r="C48" s="34"/>
      <c r="D48" s="1"/>
      <c r="E48" s="1"/>
      <c r="F48" s="1"/>
      <c r="G48" s="56"/>
      <c r="H48" s="26"/>
      <c r="I48" s="26"/>
      <c r="J48" s="26"/>
      <c r="K48" s="26"/>
      <c r="L48" s="26"/>
      <c r="M48" s="26"/>
      <c r="N48" s="26"/>
      <c r="O48" s="26"/>
      <c r="P48" s="26"/>
      <c r="Q48" s="43"/>
      <c r="R48" s="24"/>
      <c r="S48" s="24"/>
      <c r="T48" s="107"/>
      <c r="U48" s="58"/>
      <c r="V48" s="70"/>
    </row>
    <row r="49" spans="1:22" x14ac:dyDescent="0.25">
      <c r="A49" s="36" t="s">
        <v>108</v>
      </c>
      <c r="B49" s="33"/>
      <c r="C49" s="34"/>
      <c r="D49" s="1"/>
      <c r="E49" s="1"/>
      <c r="F49" s="1"/>
      <c r="G49" s="56"/>
      <c r="H49" s="26"/>
      <c r="I49" s="26"/>
      <c r="J49" s="26"/>
      <c r="K49" s="26"/>
      <c r="L49" s="26"/>
      <c r="M49" s="26"/>
      <c r="N49" s="26"/>
      <c r="O49" s="26"/>
      <c r="P49" s="26"/>
      <c r="Q49" s="43"/>
      <c r="R49" s="24"/>
      <c r="S49" s="24"/>
      <c r="T49" s="107"/>
      <c r="U49" s="58"/>
      <c r="V49" s="70"/>
    </row>
    <row r="50" spans="1:22" x14ac:dyDescent="0.25">
      <c r="A50" s="37" t="s">
        <v>112</v>
      </c>
      <c r="B50" s="33" t="s">
        <v>109</v>
      </c>
      <c r="C50" s="120" t="s">
        <v>117</v>
      </c>
      <c r="D50" s="121"/>
      <c r="E50" s="121"/>
      <c r="F50" s="121"/>
      <c r="G50" s="56"/>
      <c r="H50" s="26"/>
      <c r="I50" s="38">
        <v>0.1</v>
      </c>
      <c r="J50" s="26"/>
      <c r="K50" s="26"/>
      <c r="L50" s="26"/>
      <c r="M50" s="26"/>
      <c r="N50" s="26"/>
      <c r="O50" s="26"/>
      <c r="P50" s="26"/>
      <c r="Q50" s="43"/>
      <c r="R50" s="24"/>
      <c r="S50" s="24"/>
      <c r="T50" s="107"/>
      <c r="U50" s="58"/>
      <c r="V50" s="70"/>
    </row>
    <row r="51" spans="1:22" x14ac:dyDescent="0.25">
      <c r="A51" s="36"/>
      <c r="B51" s="33"/>
      <c r="C51" s="34"/>
      <c r="D51" s="1"/>
      <c r="E51" s="1"/>
      <c r="F51" s="1"/>
      <c r="G51" s="56"/>
      <c r="H51" s="39"/>
      <c r="I51" s="39"/>
      <c r="J51" s="39"/>
      <c r="K51" s="26"/>
      <c r="L51" s="58"/>
      <c r="M51" s="58"/>
      <c r="N51" s="58"/>
      <c r="O51" s="58"/>
      <c r="P51" s="58"/>
      <c r="Q51" s="43"/>
      <c r="R51" s="24"/>
      <c r="S51" s="24"/>
      <c r="T51" s="107"/>
      <c r="U51" s="58"/>
      <c r="V51" s="70"/>
    </row>
    <row r="52" spans="1:22" x14ac:dyDescent="0.25">
      <c r="A52" s="36" t="s">
        <v>110</v>
      </c>
      <c r="B52" s="33"/>
      <c r="C52" s="34"/>
      <c r="D52" s="1"/>
      <c r="E52" s="1"/>
      <c r="F52" s="1"/>
      <c r="G52" s="56"/>
      <c r="H52" s="39"/>
      <c r="I52" s="39"/>
      <c r="J52" s="39"/>
      <c r="K52" s="26"/>
      <c r="L52" s="58"/>
      <c r="M52" s="58"/>
      <c r="N52" s="58"/>
      <c r="O52" s="58"/>
      <c r="P52" s="58"/>
      <c r="Q52" s="43"/>
      <c r="R52" s="24"/>
      <c r="S52" s="24"/>
      <c r="T52" s="107"/>
      <c r="U52" s="58"/>
      <c r="V52" s="70"/>
    </row>
    <row r="53" spans="1:22" x14ac:dyDescent="0.25">
      <c r="A53" s="36" t="s">
        <v>123</v>
      </c>
      <c r="B53" s="33"/>
      <c r="C53" s="34"/>
      <c r="D53" s="1"/>
      <c r="E53" s="1"/>
      <c r="F53" s="1"/>
      <c r="G53" s="56"/>
      <c r="H53" s="39"/>
      <c r="I53" s="40">
        <v>0.1</v>
      </c>
      <c r="J53" s="39"/>
      <c r="K53" s="26"/>
      <c r="L53" s="58"/>
      <c r="M53" s="58"/>
      <c r="N53" s="58"/>
      <c r="O53" s="58"/>
      <c r="P53" s="58"/>
      <c r="Q53" s="43"/>
      <c r="R53" s="24"/>
      <c r="S53" s="24"/>
      <c r="T53" s="107"/>
      <c r="U53" s="58"/>
      <c r="V53" s="70"/>
    </row>
    <row r="54" spans="1:22" x14ac:dyDescent="0.25">
      <c r="A54" s="36"/>
      <c r="B54" s="33"/>
      <c r="C54" s="34"/>
      <c r="D54" s="1"/>
      <c r="E54" s="1"/>
      <c r="F54" s="1"/>
      <c r="G54" s="56"/>
      <c r="H54" s="39"/>
      <c r="I54" s="39"/>
      <c r="J54" s="39"/>
      <c r="K54" s="26"/>
      <c r="L54" s="58"/>
      <c r="M54" s="58"/>
      <c r="N54" s="58"/>
      <c r="O54" s="58"/>
      <c r="P54" s="58"/>
      <c r="Q54" s="43"/>
      <c r="R54" s="24"/>
      <c r="S54" s="24"/>
      <c r="T54" s="107"/>
      <c r="U54" s="58"/>
      <c r="V54" s="70"/>
    </row>
    <row r="55" spans="1:22" x14ac:dyDescent="0.25">
      <c r="A55" s="36" t="s">
        <v>111</v>
      </c>
      <c r="B55" s="33"/>
      <c r="C55" s="34"/>
      <c r="D55" s="1"/>
      <c r="E55" s="1"/>
      <c r="F55" s="1"/>
      <c r="G55" s="56"/>
      <c r="H55" s="39"/>
      <c r="I55" s="39"/>
      <c r="J55" s="39"/>
      <c r="K55" s="26"/>
      <c r="L55" s="58"/>
      <c r="M55" s="58"/>
      <c r="N55" s="58"/>
      <c r="O55" s="58"/>
      <c r="P55" s="58"/>
      <c r="Q55" s="43"/>
      <c r="R55" s="24"/>
      <c r="S55" s="24"/>
      <c r="T55" s="107"/>
      <c r="U55" s="58"/>
      <c r="V55" s="70"/>
    </row>
    <row r="56" spans="1:22" x14ac:dyDescent="0.25">
      <c r="A56" s="36" t="s">
        <v>147</v>
      </c>
      <c r="B56" s="33"/>
      <c r="C56" s="34"/>
      <c r="D56" s="1"/>
      <c r="E56" s="1"/>
      <c r="F56" s="1"/>
      <c r="G56" s="56"/>
      <c r="H56" s="39"/>
      <c r="I56" s="40">
        <v>0.3</v>
      </c>
      <c r="J56" s="39"/>
      <c r="K56" s="26"/>
      <c r="L56" s="58"/>
      <c r="M56" s="58"/>
      <c r="N56" s="58"/>
      <c r="O56" s="58"/>
      <c r="P56" s="58"/>
      <c r="Q56" s="43"/>
      <c r="R56" s="24"/>
      <c r="S56" s="24"/>
      <c r="T56" s="107"/>
      <c r="U56" s="58"/>
      <c r="V56" s="70"/>
    </row>
    <row r="57" spans="1:22" x14ac:dyDescent="0.25">
      <c r="A57" s="89"/>
      <c r="B57" s="90"/>
      <c r="C57" s="82"/>
      <c r="D57" s="70"/>
      <c r="E57" s="70"/>
      <c r="F57" s="70"/>
      <c r="G57" s="70"/>
      <c r="H57" s="85"/>
      <c r="I57" s="91"/>
      <c r="J57" s="85"/>
      <c r="K57" s="86"/>
      <c r="L57" s="70"/>
      <c r="M57" s="70"/>
      <c r="N57" s="70"/>
      <c r="O57" s="70"/>
      <c r="P57" s="70"/>
      <c r="Q57" s="87"/>
      <c r="R57" s="88"/>
      <c r="S57" s="88"/>
      <c r="T57" s="108"/>
      <c r="U57" s="70"/>
      <c r="V57" s="70"/>
    </row>
    <row r="58" spans="1:22" ht="30" x14ac:dyDescent="0.25">
      <c r="A58" s="92"/>
      <c r="B58" s="42"/>
      <c r="C58" s="112" t="s">
        <v>127</v>
      </c>
      <c r="D58" s="42"/>
      <c r="E58" s="42"/>
      <c r="F58" s="53"/>
      <c r="G58" s="53">
        <v>2019</v>
      </c>
      <c r="H58" s="54">
        <v>2020</v>
      </c>
      <c r="I58" s="116" t="s">
        <v>150</v>
      </c>
      <c r="J58" s="39"/>
      <c r="K58" s="26"/>
      <c r="L58" s="58"/>
      <c r="M58" s="58"/>
      <c r="N58" s="58"/>
      <c r="O58" s="58"/>
      <c r="P58" s="58"/>
      <c r="Q58" s="43"/>
      <c r="R58" s="24"/>
      <c r="S58" s="24"/>
      <c r="T58" s="107"/>
      <c r="U58" s="58"/>
      <c r="V58" s="70"/>
    </row>
    <row r="59" spans="1:22" s="45" customFormat="1" ht="45" x14ac:dyDescent="0.25">
      <c r="A59" s="149"/>
      <c r="B59" s="68">
        <v>1</v>
      </c>
      <c r="C59" s="150" t="s">
        <v>126</v>
      </c>
      <c r="D59" s="50" t="s">
        <v>125</v>
      </c>
      <c r="E59" s="46" t="s">
        <v>131</v>
      </c>
      <c r="F59" s="113"/>
      <c r="G59" s="55">
        <v>100000</v>
      </c>
      <c r="H59" s="77">
        <v>100000</v>
      </c>
      <c r="I59" s="52">
        <v>200000</v>
      </c>
      <c r="J59" s="52"/>
      <c r="K59" s="71"/>
      <c r="L59" s="51"/>
      <c r="M59" s="51"/>
      <c r="N59" s="51"/>
      <c r="O59" s="51"/>
      <c r="P59" s="51"/>
      <c r="Q59" s="72"/>
      <c r="R59" s="73"/>
      <c r="S59" s="73"/>
      <c r="T59" s="109"/>
      <c r="U59" s="51"/>
      <c r="V59" s="69"/>
    </row>
    <row r="60" spans="1:22" x14ac:dyDescent="0.25">
      <c r="A60" s="92"/>
      <c r="B60" s="67">
        <v>2</v>
      </c>
      <c r="C60" s="151" t="s">
        <v>129</v>
      </c>
      <c r="D60" s="47" t="s">
        <v>128</v>
      </c>
      <c r="E60" s="46" t="s">
        <v>130</v>
      </c>
      <c r="F60" s="114"/>
      <c r="G60" s="48">
        <v>130000</v>
      </c>
      <c r="H60" s="78">
        <v>20000</v>
      </c>
      <c r="I60" s="52">
        <v>150000</v>
      </c>
      <c r="J60" s="39"/>
      <c r="K60" s="39"/>
      <c r="L60" s="26"/>
      <c r="M60" s="58"/>
      <c r="N60" s="58"/>
      <c r="O60" s="58"/>
      <c r="P60" s="58"/>
      <c r="Q60" s="58"/>
      <c r="R60" s="43"/>
      <c r="S60" s="24"/>
      <c r="T60" s="107"/>
      <c r="U60" s="24"/>
      <c r="V60" s="70"/>
    </row>
    <row r="61" spans="1:22" ht="30" x14ac:dyDescent="0.25">
      <c r="A61" s="92"/>
      <c r="B61" s="67">
        <v>3</v>
      </c>
      <c r="C61" s="151" t="s">
        <v>133</v>
      </c>
      <c r="D61" s="47" t="s">
        <v>132</v>
      </c>
      <c r="E61" s="46" t="s">
        <v>134</v>
      </c>
      <c r="F61" s="114"/>
      <c r="G61" s="48">
        <v>100000</v>
      </c>
      <c r="H61" s="78">
        <v>70000</v>
      </c>
      <c r="I61" s="52">
        <v>170000</v>
      </c>
      <c r="J61" s="39"/>
      <c r="K61" s="39"/>
      <c r="L61" s="26"/>
      <c r="M61" s="58"/>
      <c r="N61" s="58"/>
      <c r="O61" s="58"/>
      <c r="P61" s="58"/>
      <c r="Q61" s="58"/>
      <c r="R61" s="43"/>
      <c r="S61" s="24"/>
      <c r="T61" s="107"/>
      <c r="U61" s="24"/>
      <c r="V61" s="70"/>
    </row>
    <row r="62" spans="1:22" ht="30" x14ac:dyDescent="0.25">
      <c r="A62" s="92"/>
      <c r="B62" s="67">
        <v>4</v>
      </c>
      <c r="C62" s="151" t="s">
        <v>136</v>
      </c>
      <c r="D62" s="47" t="s">
        <v>135</v>
      </c>
      <c r="E62" s="46" t="s">
        <v>11</v>
      </c>
      <c r="F62" s="114"/>
      <c r="G62" s="48">
        <v>45000</v>
      </c>
      <c r="H62" s="78">
        <v>48000</v>
      </c>
      <c r="I62" s="52">
        <v>93000</v>
      </c>
      <c r="J62" s="39"/>
      <c r="K62" s="39"/>
      <c r="L62" s="26"/>
      <c r="M62" s="58"/>
      <c r="N62" s="58"/>
      <c r="O62" s="58"/>
      <c r="P62" s="58"/>
      <c r="Q62" s="58"/>
      <c r="R62" s="43"/>
      <c r="S62" s="24"/>
      <c r="T62" s="107"/>
      <c r="U62" s="24"/>
      <c r="V62" s="70"/>
    </row>
    <row r="63" spans="1:22" ht="30" x14ac:dyDescent="0.25">
      <c r="A63" s="92"/>
      <c r="B63" s="67">
        <v>5</v>
      </c>
      <c r="C63" s="152" t="s">
        <v>138</v>
      </c>
      <c r="D63" s="46" t="s">
        <v>137</v>
      </c>
      <c r="E63" s="46" t="s">
        <v>61</v>
      </c>
      <c r="F63" s="115"/>
      <c r="G63" s="49">
        <v>135000</v>
      </c>
      <c r="H63" s="79">
        <v>45000</v>
      </c>
      <c r="I63" s="52">
        <v>180000</v>
      </c>
      <c r="J63" s="39"/>
      <c r="K63" s="39"/>
      <c r="L63" s="26"/>
      <c r="M63" s="58"/>
      <c r="N63" s="58"/>
      <c r="O63" s="58"/>
      <c r="P63" s="58"/>
      <c r="Q63" s="58"/>
      <c r="R63" s="43"/>
      <c r="S63" s="24"/>
      <c r="T63" s="107"/>
      <c r="U63" s="24"/>
      <c r="V63" s="70"/>
    </row>
    <row r="64" spans="1:22" x14ac:dyDescent="0.25">
      <c r="A64" s="92"/>
      <c r="B64" s="70"/>
      <c r="C64" s="82"/>
      <c r="D64" s="70"/>
      <c r="E64" s="70"/>
      <c r="F64" s="83"/>
      <c r="G64" s="83"/>
      <c r="H64" s="84">
        <f>SUM(H59:H63)</f>
        <v>283000</v>
      </c>
      <c r="I64" s="117"/>
      <c r="J64" s="85"/>
      <c r="K64" s="86"/>
      <c r="L64" s="70"/>
      <c r="M64" s="70"/>
      <c r="N64" s="70"/>
      <c r="O64" s="70"/>
      <c r="P64" s="70"/>
      <c r="Q64" s="87"/>
      <c r="R64" s="88"/>
      <c r="S64" s="88"/>
      <c r="T64" s="108"/>
      <c r="U64" s="70"/>
      <c r="V64" s="70"/>
    </row>
    <row r="65" spans="11:11" x14ac:dyDescent="0.25">
      <c r="K65" s="9"/>
    </row>
    <row r="66" spans="11:11" x14ac:dyDescent="0.25">
      <c r="K66" s="9"/>
    </row>
    <row r="67" spans="11:11" x14ac:dyDescent="0.25">
      <c r="K67" s="9"/>
    </row>
    <row r="68" spans="11:11" x14ac:dyDescent="0.25">
      <c r="K68" s="9"/>
    </row>
    <row r="69" spans="11:11" x14ac:dyDescent="0.25">
      <c r="K69" s="9"/>
    </row>
    <row r="70" spans="11:11" x14ac:dyDescent="0.25">
      <c r="K70" s="9"/>
    </row>
    <row r="71" spans="11:11" x14ac:dyDescent="0.25">
      <c r="K71" s="9"/>
    </row>
    <row r="72" spans="11:11" x14ac:dyDescent="0.25">
      <c r="K72" s="9"/>
    </row>
    <row r="73" spans="11:11" x14ac:dyDescent="0.25">
      <c r="K73" s="9"/>
    </row>
    <row r="74" spans="11:11" x14ac:dyDescent="0.25">
      <c r="K74" s="9"/>
    </row>
    <row r="75" spans="11:11" x14ac:dyDescent="0.25">
      <c r="K75" s="9"/>
    </row>
    <row r="76" spans="11:11" x14ac:dyDescent="0.25">
      <c r="K76" s="9"/>
    </row>
    <row r="77" spans="11:11" x14ac:dyDescent="0.25">
      <c r="K77" s="9"/>
    </row>
    <row r="78" spans="11:11" x14ac:dyDescent="0.25">
      <c r="K78" s="9"/>
    </row>
    <row r="79" spans="11:11" x14ac:dyDescent="0.25">
      <c r="K79" s="9"/>
    </row>
    <row r="80" spans="11:11" x14ac:dyDescent="0.25">
      <c r="K80" s="9"/>
    </row>
    <row r="81" spans="11:11" x14ac:dyDescent="0.25">
      <c r="K81" s="9"/>
    </row>
    <row r="82" spans="11:11" x14ac:dyDescent="0.25">
      <c r="K82" s="9"/>
    </row>
    <row r="83" spans="11:11" x14ac:dyDescent="0.25">
      <c r="K83" s="9"/>
    </row>
    <row r="84" spans="11:11" x14ac:dyDescent="0.25">
      <c r="K84" s="9"/>
    </row>
    <row r="85" spans="11:11" x14ac:dyDescent="0.25">
      <c r="K85" s="9"/>
    </row>
    <row r="86" spans="11:11" x14ac:dyDescent="0.25">
      <c r="K86" s="9"/>
    </row>
    <row r="87" spans="11:11" x14ac:dyDescent="0.25">
      <c r="K87" s="9"/>
    </row>
    <row r="88" spans="11:11" x14ac:dyDescent="0.25">
      <c r="K88" s="9"/>
    </row>
    <row r="89" spans="11:11" x14ac:dyDescent="0.25">
      <c r="K89" s="9"/>
    </row>
    <row r="90" spans="11:11" x14ac:dyDescent="0.25">
      <c r="K90" s="9"/>
    </row>
    <row r="91" spans="11:11" x14ac:dyDescent="0.25">
      <c r="K91" s="9"/>
    </row>
    <row r="92" spans="11:11" x14ac:dyDescent="0.25">
      <c r="K92" s="9"/>
    </row>
    <row r="93" spans="11:11" x14ac:dyDescent="0.25">
      <c r="K93" s="9"/>
    </row>
    <row r="94" spans="11:11" x14ac:dyDescent="0.25">
      <c r="K94" s="9"/>
    </row>
    <row r="95" spans="11:11" x14ac:dyDescent="0.25">
      <c r="K95" s="9"/>
    </row>
    <row r="96" spans="11:11" x14ac:dyDescent="0.25">
      <c r="K96" s="9"/>
    </row>
    <row r="97" spans="11:11" x14ac:dyDescent="0.25">
      <c r="K97" s="9"/>
    </row>
    <row r="98" spans="11:11" x14ac:dyDescent="0.25">
      <c r="K98" s="9"/>
    </row>
    <row r="99" spans="11:11" x14ac:dyDescent="0.25">
      <c r="K99" s="9"/>
    </row>
    <row r="100" spans="11:11" x14ac:dyDescent="0.25">
      <c r="K100" s="9"/>
    </row>
    <row r="101" spans="11:11" x14ac:dyDescent="0.25">
      <c r="K101" s="9"/>
    </row>
    <row r="102" spans="11:11" x14ac:dyDescent="0.25">
      <c r="K102" s="9"/>
    </row>
    <row r="103" spans="11:11" x14ac:dyDescent="0.25">
      <c r="K103" s="9"/>
    </row>
    <row r="104" spans="11:11" x14ac:dyDescent="0.25">
      <c r="K104" s="9"/>
    </row>
    <row r="105" spans="11:11" x14ac:dyDescent="0.25">
      <c r="K105" s="9"/>
    </row>
    <row r="106" spans="11:11" x14ac:dyDescent="0.25">
      <c r="K106" s="9"/>
    </row>
    <row r="107" spans="11:11" x14ac:dyDescent="0.25">
      <c r="K107" s="9"/>
    </row>
    <row r="108" spans="11:11" x14ac:dyDescent="0.25">
      <c r="K108" s="9"/>
    </row>
    <row r="109" spans="11:11" x14ac:dyDescent="0.25">
      <c r="K109" s="9"/>
    </row>
    <row r="110" spans="11:11" x14ac:dyDescent="0.25">
      <c r="K110" s="9"/>
    </row>
    <row r="111" spans="11:11" x14ac:dyDescent="0.25">
      <c r="K111" s="3"/>
    </row>
    <row r="112" spans="11:11" x14ac:dyDescent="0.25">
      <c r="K112" s="9"/>
    </row>
    <row r="113" spans="11:11" x14ac:dyDescent="0.25">
      <c r="K113" s="9"/>
    </row>
    <row r="114" spans="11:11" x14ac:dyDescent="0.25">
      <c r="K114" s="9"/>
    </row>
    <row r="115" spans="11:11" x14ac:dyDescent="0.25">
      <c r="K115" s="9"/>
    </row>
    <row r="116" spans="11:11" x14ac:dyDescent="0.25">
      <c r="K116" s="9"/>
    </row>
    <row r="117" spans="11:11" x14ac:dyDescent="0.25">
      <c r="K117" s="9"/>
    </row>
    <row r="118" spans="11:11" x14ac:dyDescent="0.25">
      <c r="K118" s="9"/>
    </row>
    <row r="119" spans="11:11" x14ac:dyDescent="0.25">
      <c r="K119" s="9"/>
    </row>
    <row r="120" spans="11:11" x14ac:dyDescent="0.25">
      <c r="K120" s="9"/>
    </row>
    <row r="121" spans="11:11" x14ac:dyDescent="0.25">
      <c r="K121" s="9"/>
    </row>
    <row r="122" spans="11:11" x14ac:dyDescent="0.25">
      <c r="K122" s="9"/>
    </row>
    <row r="124" spans="11:11" x14ac:dyDescent="0.25">
      <c r="K124" s="9"/>
    </row>
    <row r="125" spans="11:11" x14ac:dyDescent="0.25">
      <c r="K125" s="9"/>
    </row>
    <row r="126" spans="11:11" x14ac:dyDescent="0.25">
      <c r="K126" s="9"/>
    </row>
    <row r="127" spans="11:11" x14ac:dyDescent="0.25">
      <c r="K127" s="9"/>
    </row>
    <row r="128" spans="11:11" x14ac:dyDescent="0.25">
      <c r="K128" s="9"/>
    </row>
  </sheetData>
  <sortState ref="A3:V36">
    <sortCondition ref="E3:E36"/>
  </sortState>
  <mergeCells count="11">
    <mergeCell ref="Q1:S1"/>
    <mergeCell ref="C50:F50"/>
    <mergeCell ref="L1:P1"/>
    <mergeCell ref="C1:E1"/>
    <mergeCell ref="H1:J1"/>
    <mergeCell ref="F39:U39"/>
    <mergeCell ref="F40:U40"/>
    <mergeCell ref="F41:U41"/>
    <mergeCell ref="F42:U42"/>
    <mergeCell ref="F43:U43"/>
    <mergeCell ref="A46:C46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Ilustr. děti, komiks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2020-02-03T14:36:30Z</cp:lastPrinted>
  <dcterms:created xsi:type="dcterms:W3CDTF">2019-12-12T15:10:41Z</dcterms:created>
  <dcterms:modified xsi:type="dcterms:W3CDTF">2020-02-28T14:33:08Z</dcterms:modified>
</cp:coreProperties>
</file>